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600" windowHeight="7650" tabRatio="931" firstSheet="9" activeTab="10"/>
  </bookViews>
  <sheets>
    <sheet name="nur,lkg and ukg" sheetId="95" state="hidden" r:id="rId1"/>
    <sheet name="MASTER FILES (3)" sheetId="93" state="hidden" r:id="rId2"/>
    <sheet name="MASTER FILES (2)" sheetId="92" state="hidden" r:id="rId3"/>
    <sheet name="MASTER FILES" sheetId="3" state="hidden" r:id="rId4"/>
    <sheet name="OUTSTANDING" sheetId="1" state="hidden" r:id="rId5"/>
    <sheet name="left out students" sheetId="2" state="hidden" r:id="rId6"/>
    <sheet name="Sheet2" sheetId="81" state="hidden" r:id="rId7"/>
    <sheet name="Sheet1" sheetId="96" state="hidden" r:id="rId8"/>
    <sheet name="Sheet3" sheetId="97" state="hidden" r:id="rId9"/>
    <sheet name="New proposed " sheetId="98" r:id="rId10"/>
    <sheet name="Existing" sheetId="100" r:id="rId11"/>
    <sheet name="last year 2020-2021" sheetId="101" state="hidden" r:id="rId12"/>
  </sheets>
  <externalReferences>
    <externalReference r:id="rId13"/>
  </externalReferences>
  <definedNames>
    <definedName name="_xlnm._FilterDatabase" localSheetId="3" hidden="1">'MASTER FILES'!$A$14:$Y$339</definedName>
    <definedName name="_xlnm._FilterDatabase" localSheetId="2" hidden="1">'MASTER FILES (2)'!$A$14:$Y$339</definedName>
    <definedName name="_xlnm._FilterDatabase" localSheetId="1" hidden="1">'MASTER FILES (3)'!$A$14:$Y$78</definedName>
    <definedName name="_xlnm._FilterDatabase" localSheetId="0" hidden="1">'nur,lkg and ukg'!$A$2:$Y$83</definedName>
    <definedName name="_xlnm._FilterDatabase" localSheetId="4" hidden="1">OUTSTANDING!$B$13:$K$103</definedName>
  </definedNames>
  <calcPr calcId="124519"/>
</workbook>
</file>

<file path=xl/calcChain.xml><?xml version="1.0" encoding="utf-8"?>
<calcChain xmlns="http://schemas.openxmlformats.org/spreadsheetml/2006/main">
  <c r="K22" i="100"/>
  <c r="J22"/>
  <c r="I22"/>
  <c r="H22"/>
  <c r="F22"/>
  <c r="E22"/>
  <c r="D22"/>
  <c r="C22"/>
  <c r="K12"/>
  <c r="J12"/>
  <c r="I12"/>
  <c r="H12"/>
  <c r="F12"/>
  <c r="E12"/>
  <c r="D12"/>
  <c r="C12"/>
  <c r="K25" i="98"/>
  <c r="J25"/>
  <c r="I25"/>
  <c r="H25"/>
  <c r="F25"/>
  <c r="E25"/>
  <c r="D25"/>
  <c r="C25"/>
  <c r="K13"/>
  <c r="J13"/>
  <c r="I13"/>
  <c r="H13"/>
  <c r="F13"/>
  <c r="E13"/>
  <c r="D13"/>
  <c r="C13"/>
  <c r="D51" i="97"/>
  <c r="C51"/>
  <c r="C52" s="1"/>
  <c r="B18" s="1"/>
  <c r="D48"/>
  <c r="C20" s="1"/>
  <c r="D38"/>
  <c r="C38"/>
  <c r="D36"/>
  <c r="C36"/>
  <c r="C39" s="1"/>
  <c r="D12" i="93"/>
  <c r="B14" i="97"/>
  <c r="D14" s="1"/>
  <c r="B13"/>
  <c r="D13" s="1"/>
  <c r="B21"/>
  <c r="C49"/>
  <c r="D50"/>
  <c r="C19" s="1"/>
  <c r="B19"/>
  <c r="D71"/>
  <c r="D69"/>
  <c r="D67"/>
  <c r="D65"/>
  <c r="D52"/>
  <c r="C18" s="1"/>
  <c r="D63"/>
  <c r="C21" s="1"/>
  <c r="C60"/>
  <c r="C47"/>
  <c r="C48" s="1"/>
  <c r="B20" s="1"/>
  <c r="D32"/>
  <c r="D35"/>
  <c r="C37"/>
  <c r="D37"/>
  <c r="P8" i="93"/>
  <c r="P6"/>
  <c r="E8" i="96"/>
  <c r="E15" s="1"/>
  <c r="L83" i="95"/>
  <c r="L82"/>
  <c r="L81"/>
  <c r="L80"/>
  <c r="L79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G21"/>
  <c r="L20"/>
  <c r="L19"/>
  <c r="G19"/>
  <c r="L18"/>
  <c r="L17"/>
  <c r="L16"/>
  <c r="L15"/>
  <c r="L14"/>
  <c r="L13"/>
  <c r="L12"/>
  <c r="L11"/>
  <c r="L10"/>
  <c r="L9"/>
  <c r="L8"/>
  <c r="L7"/>
  <c r="L6"/>
  <c r="L5"/>
  <c r="L4"/>
  <c r="L3"/>
  <c r="H78" i="93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K10"/>
  <c r="C10"/>
  <c r="K9"/>
  <c r="E9"/>
  <c r="E8"/>
  <c r="E7"/>
  <c r="E6"/>
  <c r="H5"/>
  <c r="P5" s="1"/>
  <c r="D5" s="1"/>
  <c r="E5" s="1"/>
  <c r="B5"/>
  <c r="B10" s="1"/>
  <c r="H4"/>
  <c r="P4" s="1"/>
  <c r="D4" s="1"/>
  <c r="E4" s="1"/>
  <c r="H3"/>
  <c r="P3" s="1"/>
  <c r="D3" s="1"/>
  <c r="L366" i="92"/>
  <c r="L365"/>
  <c r="L364"/>
  <c r="K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19"/>
  <c r="L218"/>
  <c r="L217"/>
  <c r="L216"/>
  <c r="L215"/>
  <c r="L214"/>
  <c r="L213"/>
  <c r="L212"/>
  <c r="L211"/>
  <c r="L210"/>
  <c r="L209"/>
  <c r="L208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G182"/>
  <c r="L181"/>
  <c r="L180"/>
  <c r="L179"/>
  <c r="L178"/>
  <c r="L177"/>
  <c r="L176"/>
  <c r="L175"/>
  <c r="L174"/>
  <c r="L173"/>
  <c r="L172"/>
  <c r="L169"/>
  <c r="L168"/>
  <c r="L167"/>
  <c r="L166"/>
  <c r="L165"/>
  <c r="L164"/>
  <c r="L163"/>
  <c r="L162"/>
  <c r="L161"/>
  <c r="L160"/>
  <c r="L159"/>
  <c r="L158"/>
  <c r="L157"/>
  <c r="L156"/>
  <c r="L155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G54"/>
  <c r="L53"/>
  <c r="L52"/>
  <c r="L51"/>
  <c r="L50"/>
  <c r="L49"/>
  <c r="L48"/>
  <c r="G48"/>
  <c r="L47"/>
  <c r="L46"/>
  <c r="L45"/>
  <c r="L44"/>
  <c r="L43"/>
  <c r="K43"/>
  <c r="L42"/>
  <c r="L39"/>
  <c r="L38"/>
  <c r="L37"/>
  <c r="K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B16"/>
  <c r="L15"/>
  <c r="K10"/>
  <c r="C10"/>
  <c r="K9"/>
  <c r="E9"/>
  <c r="E8"/>
  <c r="E7"/>
  <c r="E6"/>
  <c r="H5"/>
  <c r="P5" s="1"/>
  <c r="D5"/>
  <c r="E5" s="1"/>
  <c r="B5"/>
  <c r="B10" s="1"/>
  <c r="H4"/>
  <c r="P4" s="1"/>
  <c r="D4" s="1"/>
  <c r="E4" s="1"/>
  <c r="H3"/>
  <c r="P3" s="1"/>
  <c r="D3" s="1"/>
  <c r="D39" i="97" l="1"/>
  <c r="A12" s="1"/>
  <c r="B12" s="1"/>
  <c r="D12" s="1"/>
  <c r="B26"/>
  <c r="C26"/>
  <c r="D10" i="93"/>
  <c r="E3"/>
  <c r="E10" s="1"/>
  <c r="D10" i="92"/>
  <c r="E3"/>
  <c r="E10" s="1"/>
  <c r="B5" i="3"/>
  <c r="K339"/>
  <c r="C10"/>
  <c r="B10"/>
  <c r="H5"/>
  <c r="P5"/>
  <c r="D5" s="1"/>
  <c r="E5" s="1"/>
  <c r="H4"/>
  <c r="P4"/>
  <c r="D4" s="1"/>
  <c r="E4" s="1"/>
  <c r="H3"/>
  <c r="P3" s="1"/>
  <c r="D3" s="1"/>
  <c r="E3" s="1"/>
  <c r="E9"/>
  <c r="E8"/>
  <c r="E7"/>
  <c r="E6"/>
  <c r="L42"/>
  <c r="A4" i="97" l="1"/>
  <c r="B4" s="1"/>
  <c r="D4" s="1"/>
  <c r="A5"/>
  <c r="B5" s="1"/>
  <c r="D5" s="1"/>
  <c r="A6"/>
  <c r="B6" s="1"/>
  <c r="D6" s="1"/>
  <c r="D10" i="3"/>
  <c r="E10"/>
  <c r="B16" l="1"/>
  <c r="L47"/>
  <c r="L364" l="1"/>
  <c r="L176" l="1"/>
  <c r="L112"/>
  <c r="L85" l="1"/>
  <c r="L46"/>
  <c r="L365"/>
  <c r="L242" l="1"/>
  <c r="L83"/>
  <c r="L84" l="1"/>
  <c r="L172" l="1"/>
  <c r="L64"/>
  <c r="G182"/>
  <c r="G54"/>
  <c r="G48"/>
  <c r="L321" l="1"/>
  <c r="I73" i="1" l="1"/>
  <c r="I29"/>
  <c r="I30"/>
  <c r="K37" i="3" l="1"/>
  <c r="K43"/>
  <c r="L81"/>
  <c r="K10" l="1"/>
  <c r="K9"/>
  <c r="L103" l="1"/>
  <c r="L224"/>
  <c r="L272" l="1"/>
  <c r="L15" l="1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43"/>
  <c r="L44"/>
  <c r="L45"/>
  <c r="L39"/>
  <c r="L66"/>
  <c r="L59"/>
  <c r="L68"/>
  <c r="L65"/>
  <c r="L63"/>
  <c r="L79"/>
  <c r="L61"/>
  <c r="L56"/>
  <c r="L71"/>
  <c r="L50"/>
  <c r="L70"/>
  <c r="L67"/>
  <c r="L74"/>
  <c r="L73"/>
  <c r="L55"/>
  <c r="L60"/>
  <c r="L58"/>
  <c r="L80"/>
  <c r="L75"/>
  <c r="L62"/>
  <c r="L69"/>
  <c r="L48"/>
  <c r="L54"/>
  <c r="L78"/>
  <c r="L53"/>
  <c r="L76"/>
  <c r="L52"/>
  <c r="L51"/>
  <c r="L57"/>
  <c r="L77"/>
  <c r="L72"/>
  <c r="L49"/>
  <c r="L87"/>
  <c r="L124"/>
  <c r="L96"/>
  <c r="L114"/>
  <c r="L101"/>
  <c r="L110"/>
  <c r="L86"/>
  <c r="L90"/>
  <c r="L91"/>
  <c r="L92"/>
  <c r="L93"/>
  <c r="L95"/>
  <c r="L97"/>
  <c r="L98"/>
  <c r="L105"/>
  <c r="L116"/>
  <c r="L117"/>
  <c r="L118"/>
  <c r="L120"/>
  <c r="L125"/>
  <c r="L82"/>
  <c r="L127"/>
  <c r="L126"/>
  <c r="L113"/>
  <c r="L100"/>
  <c r="L104"/>
  <c r="L119"/>
  <c r="L88"/>
  <c r="L111"/>
  <c r="L99"/>
  <c r="L107"/>
  <c r="L102"/>
  <c r="L108"/>
  <c r="L121"/>
  <c r="L123"/>
  <c r="L122"/>
  <c r="L115"/>
  <c r="L106"/>
  <c r="L89"/>
  <c r="L109"/>
  <c r="L94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5"/>
  <c r="L156"/>
  <c r="L157"/>
  <c r="L158"/>
  <c r="L159"/>
  <c r="L160"/>
  <c r="L161"/>
  <c r="L162"/>
  <c r="L163"/>
  <c r="L164"/>
  <c r="L165"/>
  <c r="L166"/>
  <c r="L167"/>
  <c r="L168"/>
  <c r="L169"/>
  <c r="L195"/>
  <c r="L190"/>
  <c r="L174"/>
  <c r="L212"/>
  <c r="L203"/>
  <c r="L196"/>
  <c r="L180"/>
  <c r="L199"/>
  <c r="L197"/>
  <c r="L185"/>
  <c r="L204"/>
  <c r="L175"/>
  <c r="L177"/>
  <c r="L178"/>
  <c r="L179"/>
  <c r="L184"/>
  <c r="L187"/>
  <c r="L189"/>
  <c r="L192"/>
  <c r="L193"/>
  <c r="L200"/>
  <c r="L201"/>
  <c r="L202"/>
  <c r="L205"/>
  <c r="L208"/>
  <c r="L209"/>
  <c r="L210"/>
  <c r="L211"/>
  <c r="L183"/>
  <c r="L181"/>
  <c r="L236"/>
  <c r="L191"/>
  <c r="L182"/>
  <c r="L186"/>
  <c r="L198"/>
  <c r="L194"/>
  <c r="L173"/>
  <c r="L188"/>
  <c r="L206"/>
  <c r="L216"/>
  <c r="L213"/>
  <c r="L214"/>
  <c r="L215"/>
  <c r="L217"/>
  <c r="L218"/>
  <c r="L219"/>
  <c r="L221"/>
  <c r="L222"/>
  <c r="L225"/>
  <c r="L226"/>
  <c r="L228"/>
  <c r="L229"/>
  <c r="L230"/>
  <c r="L232"/>
  <c r="L233"/>
  <c r="L235"/>
  <c r="L238"/>
  <c r="L239"/>
  <c r="L240"/>
  <c r="L241"/>
  <c r="L237"/>
  <c r="L231"/>
  <c r="L223"/>
  <c r="L234"/>
  <c r="L227"/>
  <c r="L251"/>
  <c r="L254"/>
  <c r="L255"/>
  <c r="L244"/>
  <c r="L245"/>
  <c r="L246"/>
  <c r="L247"/>
  <c r="L250"/>
  <c r="L252"/>
  <c r="L253"/>
  <c r="L259"/>
  <c r="L260"/>
  <c r="L261"/>
  <c r="L264"/>
  <c r="L266"/>
  <c r="L270"/>
  <c r="L273"/>
  <c r="L275"/>
  <c r="L267"/>
  <c r="L265"/>
  <c r="L271"/>
  <c r="L268"/>
  <c r="L366"/>
  <c r="L243"/>
  <c r="L248"/>
  <c r="L274"/>
  <c r="L258"/>
  <c r="L262"/>
  <c r="L257"/>
  <c r="L256"/>
  <c r="L263"/>
  <c r="L249"/>
  <c r="L269"/>
  <c r="L289"/>
  <c r="L291"/>
  <c r="L288"/>
  <c r="L292"/>
  <c r="L293"/>
  <c r="L282"/>
  <c r="L294"/>
  <c r="L278"/>
  <c r="L279"/>
  <c r="L283"/>
  <c r="L284"/>
  <c r="L285"/>
  <c r="L287"/>
  <c r="L281"/>
  <c r="L286"/>
  <c r="L295"/>
  <c r="L290"/>
  <c r="L276"/>
  <c r="L280"/>
  <c r="L277"/>
  <c r="L296"/>
  <c r="L297"/>
  <c r="L298"/>
  <c r="L299"/>
  <c r="L301"/>
  <c r="L302"/>
  <c r="L303"/>
  <c r="L308"/>
  <c r="L309"/>
  <c r="L310"/>
  <c r="L312"/>
  <c r="L313"/>
  <c r="L314"/>
  <c r="L318"/>
  <c r="L320"/>
  <c r="L317"/>
  <c r="L300"/>
  <c r="L304"/>
  <c r="L315"/>
  <c r="L306"/>
  <c r="L305"/>
  <c r="L316"/>
  <c r="L307"/>
  <c r="L311"/>
  <c r="L323"/>
  <c r="L336"/>
  <c r="L326"/>
  <c r="L327"/>
  <c r="L329"/>
  <c r="L330"/>
  <c r="L331"/>
  <c r="L332"/>
  <c r="L334"/>
  <c r="L335"/>
  <c r="L337"/>
  <c r="L338"/>
  <c r="L328"/>
  <c r="L333"/>
  <c r="L325"/>
  <c r="L322"/>
  <c r="L324"/>
  <c r="H37" i="2" l="1"/>
  <c r="I10" i="1"/>
  <c r="D165" l="1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K20" l="1"/>
  <c r="L20" s="1"/>
  <c r="K103"/>
  <c r="L103" s="1"/>
  <c r="K99"/>
  <c r="L99" s="1"/>
  <c r="K95"/>
  <c r="L95" s="1"/>
  <c r="K90"/>
  <c r="L90" s="1"/>
  <c r="K86"/>
  <c r="L86" s="1"/>
  <c r="K82"/>
  <c r="L82" s="1"/>
  <c r="K78"/>
  <c r="L78" s="1"/>
  <c r="K74"/>
  <c r="L74" s="1"/>
  <c r="K70"/>
  <c r="L70" s="1"/>
  <c r="K66"/>
  <c r="L66" s="1"/>
  <c r="K62"/>
  <c r="L62" s="1"/>
  <c r="K58"/>
  <c r="L58" s="1"/>
  <c r="K54"/>
  <c r="L54" s="1"/>
  <c r="K50"/>
  <c r="L50" s="1"/>
  <c r="K46"/>
  <c r="L46" s="1"/>
  <c r="K42"/>
  <c r="L42" s="1"/>
  <c r="K38"/>
  <c r="L38" s="1"/>
  <c r="K34"/>
  <c r="L34" s="1"/>
  <c r="K30"/>
  <c r="L30" s="1"/>
  <c r="K26"/>
  <c r="L26" s="1"/>
  <c r="K22"/>
  <c r="L22" s="1"/>
  <c r="K18"/>
  <c r="L18" s="1"/>
  <c r="K14"/>
  <c r="L14" s="1"/>
  <c r="K102"/>
  <c r="L102" s="1"/>
  <c r="K98"/>
  <c r="L98" s="1"/>
  <c r="K93"/>
  <c r="L93" s="1"/>
  <c r="K89"/>
  <c r="L89" s="1"/>
  <c r="K85"/>
  <c r="L85" s="1"/>
  <c r="K81"/>
  <c r="L81" s="1"/>
  <c r="K77"/>
  <c r="L77" s="1"/>
  <c r="K73"/>
  <c r="L73" s="1"/>
  <c r="K69"/>
  <c r="L69" s="1"/>
  <c r="K65"/>
  <c r="L65" s="1"/>
  <c r="K61"/>
  <c r="L61" s="1"/>
  <c r="K57"/>
  <c r="L57" s="1"/>
  <c r="K53"/>
  <c r="L53" s="1"/>
  <c r="K49"/>
  <c r="L49" s="1"/>
  <c r="K45"/>
  <c r="L45" s="1"/>
  <c r="K41"/>
  <c r="L41" s="1"/>
  <c r="K37"/>
  <c r="L37" s="1"/>
  <c r="K33"/>
  <c r="L33" s="1"/>
  <c r="K29"/>
  <c r="L29" s="1"/>
  <c r="K25"/>
  <c r="L25" s="1"/>
  <c r="K21"/>
  <c r="L21" s="1"/>
  <c r="K17"/>
  <c r="L17" s="1"/>
  <c r="K13"/>
  <c r="K101"/>
  <c r="L101" s="1"/>
  <c r="K97"/>
  <c r="L97" s="1"/>
  <c r="K92"/>
  <c r="L92" s="1"/>
  <c r="K88"/>
  <c r="L88" s="1"/>
  <c r="K84"/>
  <c r="L84" s="1"/>
  <c r="K80"/>
  <c r="L80" s="1"/>
  <c r="K76"/>
  <c r="L76" s="1"/>
  <c r="K72"/>
  <c r="L72" s="1"/>
  <c r="K68"/>
  <c r="L68" s="1"/>
  <c r="K64"/>
  <c r="L64" s="1"/>
  <c r="K60"/>
  <c r="L60" s="1"/>
  <c r="K56"/>
  <c r="L56" s="1"/>
  <c r="K52"/>
  <c r="L52" s="1"/>
  <c r="K48"/>
  <c r="L48" s="1"/>
  <c r="K44"/>
  <c r="L44" s="1"/>
  <c r="K40"/>
  <c r="L40" s="1"/>
  <c r="K36"/>
  <c r="L36" s="1"/>
  <c r="K32"/>
  <c r="L32" s="1"/>
  <c r="K28"/>
  <c r="L28" s="1"/>
  <c r="K24"/>
  <c r="L24" s="1"/>
  <c r="K16"/>
  <c r="L16" s="1"/>
  <c r="K100"/>
  <c r="L100" s="1"/>
  <c r="K96"/>
  <c r="L96" s="1"/>
  <c r="K91"/>
  <c r="L91" s="1"/>
  <c r="K87"/>
  <c r="L87" s="1"/>
  <c r="K83"/>
  <c r="L83" s="1"/>
  <c r="K79"/>
  <c r="L79" s="1"/>
  <c r="K75"/>
  <c r="L75" s="1"/>
  <c r="K71"/>
  <c r="L71" s="1"/>
  <c r="K67"/>
  <c r="L67" s="1"/>
  <c r="K63"/>
  <c r="L63" s="1"/>
  <c r="K59"/>
  <c r="L59" s="1"/>
  <c r="K55"/>
  <c r="L55" s="1"/>
  <c r="K51"/>
  <c r="L51" s="1"/>
  <c r="K47"/>
  <c r="L47" s="1"/>
  <c r="K43"/>
  <c r="L43" s="1"/>
  <c r="K39"/>
  <c r="L39" s="1"/>
  <c r="K35"/>
  <c r="L35" s="1"/>
  <c r="K31"/>
  <c r="L31" s="1"/>
  <c r="K27"/>
  <c r="L27" s="1"/>
  <c r="K23"/>
  <c r="L23" s="1"/>
  <c r="K19"/>
  <c r="L19" s="1"/>
  <c r="K15"/>
  <c r="L15" s="1"/>
  <c r="K105"/>
  <c r="L105" s="1"/>
  <c r="K10" l="1"/>
  <c r="L13"/>
</calcChain>
</file>

<file path=xl/sharedStrings.xml><?xml version="1.0" encoding="utf-8"?>
<sst xmlns="http://schemas.openxmlformats.org/spreadsheetml/2006/main" count="7343" uniqueCount="1105">
  <si>
    <t>IR</t>
  </si>
  <si>
    <t>Reg nos</t>
  </si>
  <si>
    <t>Name of students</t>
  </si>
  <si>
    <t>Father's name</t>
  </si>
  <si>
    <t>Staff/Sponsored/partial</t>
  </si>
  <si>
    <t>Contact nos</t>
  </si>
  <si>
    <t>Contact nos 2</t>
  </si>
  <si>
    <t>Village</t>
  </si>
  <si>
    <t>van /Bus</t>
  </si>
  <si>
    <t>Class</t>
  </si>
  <si>
    <t>Monthly transportation</t>
  </si>
  <si>
    <t>Language</t>
  </si>
  <si>
    <t>M/F</t>
  </si>
  <si>
    <t>Richa Kumari</t>
  </si>
  <si>
    <t>Rakesh Mistri</t>
  </si>
  <si>
    <t>Staff</t>
  </si>
  <si>
    <t>Cherkidih</t>
  </si>
  <si>
    <t>Bus 1</t>
  </si>
  <si>
    <t>Nursery</t>
  </si>
  <si>
    <t>Hindi</t>
  </si>
  <si>
    <t>F</t>
  </si>
  <si>
    <t>Arnav Raj</t>
  </si>
  <si>
    <t>Niraj Kumar</t>
  </si>
  <si>
    <t>Pramod Das Nagar</t>
  </si>
  <si>
    <t>M</t>
  </si>
  <si>
    <t>Habiba Parween</t>
  </si>
  <si>
    <t>Abdul Ghaffar</t>
  </si>
  <si>
    <t>Khap</t>
  </si>
  <si>
    <t>Urdu</t>
  </si>
  <si>
    <t>Amadul Rahman</t>
  </si>
  <si>
    <t>Md.Anwar Alam</t>
  </si>
  <si>
    <t>Hadid Ahmad Khan</t>
  </si>
  <si>
    <t>Imran Ahmad Khan</t>
  </si>
  <si>
    <t>Cherki-Manjhar</t>
  </si>
  <si>
    <t>Akil Shahnawaz</t>
  </si>
  <si>
    <t xml:space="preserve"> </t>
  </si>
  <si>
    <t xml:space="preserve">CHOTI  CHERKI </t>
  </si>
  <si>
    <t>Van 1</t>
  </si>
  <si>
    <t>Mohammad Salib Khan</t>
  </si>
  <si>
    <t>Shahnawaz Khan</t>
  </si>
  <si>
    <t>Ashdak Raza</t>
  </si>
  <si>
    <t xml:space="preserve">Shahid Raza Khan </t>
  </si>
  <si>
    <t>Khandail</t>
  </si>
  <si>
    <t>Bus 2</t>
  </si>
  <si>
    <t>Haniya Fatima</t>
  </si>
  <si>
    <t>Md.Nurul Hoda</t>
  </si>
  <si>
    <t>Ahmad Yaar Khan</t>
  </si>
  <si>
    <t>Md. Fazal Imam</t>
  </si>
  <si>
    <t>khap</t>
  </si>
  <si>
    <t>Ashar Aziz</t>
  </si>
  <si>
    <t>Late. Md Arshad Alam</t>
  </si>
  <si>
    <t>Sponsored</t>
  </si>
  <si>
    <t>Md Sabir Khan</t>
  </si>
  <si>
    <t>Md.Sabeer Khan</t>
  </si>
  <si>
    <t>Md.Ibaad</t>
  </si>
  <si>
    <t>Md.Majid Parwez</t>
  </si>
  <si>
    <t>Ayan Raza</t>
  </si>
  <si>
    <t>Qamrul Hoda Khan</t>
  </si>
  <si>
    <t>Tafazeel Ur Rahman Khan</t>
  </si>
  <si>
    <t>Tanzeel ur Rahman Khan</t>
  </si>
  <si>
    <t>Niskha/Khaindail</t>
  </si>
  <si>
    <t>Adnan Khan</t>
  </si>
  <si>
    <t>Md Mehdi Hasan</t>
  </si>
  <si>
    <t>LOHAPUL</t>
  </si>
  <si>
    <t>Abhishek Kumar s/o Manoj Kumar</t>
  </si>
  <si>
    <t>Manoj Kumar</t>
  </si>
  <si>
    <t>Sagahi</t>
  </si>
  <si>
    <t>LKG</t>
  </si>
  <si>
    <t>Anisha Khan</t>
  </si>
  <si>
    <t>Soni khan</t>
  </si>
  <si>
    <t>Archana kumari</t>
  </si>
  <si>
    <t>Arham Khan</t>
  </si>
  <si>
    <t>Md. Manzar Khan</t>
  </si>
  <si>
    <t>Arsh Alam</t>
  </si>
  <si>
    <t>Naushad  Alam</t>
  </si>
  <si>
    <t>Asad Khan</t>
  </si>
  <si>
    <t>Mansub Ali Khan</t>
  </si>
  <si>
    <t>Basma zainab</t>
  </si>
  <si>
    <t>Abu Zaigham Khan</t>
  </si>
  <si>
    <t>Dipanshu Kumar</t>
  </si>
  <si>
    <t>Baleshwar Yadav</t>
  </si>
  <si>
    <t>Fatiha Khanam</t>
  </si>
  <si>
    <t>Asif Khan</t>
  </si>
  <si>
    <t>Hariz Habib Khan</t>
  </si>
  <si>
    <t>Md. Imranullah Khan</t>
  </si>
  <si>
    <t>Himanshi</t>
  </si>
  <si>
    <t>Harinandan Singh</t>
  </si>
  <si>
    <t>MD Aariz</t>
  </si>
  <si>
    <t>Md.Perwez Ahmad</t>
  </si>
  <si>
    <t>Naitik kumar Singh</t>
  </si>
  <si>
    <t>Sachin Singh</t>
  </si>
  <si>
    <t>Nayab Afzal</t>
  </si>
  <si>
    <t>Md. Afzal</t>
  </si>
  <si>
    <t xml:space="preserve">Prince Kumar </t>
  </si>
  <si>
    <t>Pradeep Shaw</t>
  </si>
  <si>
    <t>Lohapul</t>
  </si>
  <si>
    <t>Rehan Ahmad</t>
  </si>
  <si>
    <t>Md Imteyaz Ahmad</t>
  </si>
  <si>
    <t>Reyan Khan</t>
  </si>
  <si>
    <t>Razik Khan</t>
  </si>
  <si>
    <t>Cherki</t>
  </si>
  <si>
    <t>Roushan kumar</t>
  </si>
  <si>
    <t xml:space="preserve">Sanjay Kumar </t>
  </si>
  <si>
    <t>Sanskriti Singh</t>
  </si>
  <si>
    <t>Bipin Singh</t>
  </si>
  <si>
    <t>Shibli Rizwan Khan</t>
  </si>
  <si>
    <t>Md.Rizwan Khan</t>
  </si>
  <si>
    <t>cherki</t>
  </si>
  <si>
    <t xml:space="preserve">Sibgatullah </t>
  </si>
  <si>
    <t>Afzal Ahmad Khan</t>
  </si>
  <si>
    <t>Ratanpura</t>
  </si>
  <si>
    <t>Umar Faruque</t>
  </si>
  <si>
    <t xml:space="preserve">SAKIB KHAN </t>
  </si>
  <si>
    <t>Fahad MONAZIR</t>
  </si>
  <si>
    <t>Md Monazir Hassan</t>
  </si>
  <si>
    <t>Aminabad</t>
  </si>
  <si>
    <t>Mohammad Anas Khan</t>
  </si>
  <si>
    <t>Mohammad Faiyaz</t>
  </si>
  <si>
    <t xml:space="preserve"> Ramisha Rahman</t>
  </si>
  <si>
    <t>Abhishek Raj</t>
  </si>
  <si>
    <t xml:space="preserve">Birendra Prajapat </t>
  </si>
  <si>
    <t>Cherki Bungla</t>
  </si>
  <si>
    <t>UKG</t>
  </si>
  <si>
    <t>Ali Khan</t>
  </si>
  <si>
    <t>Md. Zubair Alam Khan</t>
  </si>
  <si>
    <t>Kolauna/Cherki</t>
  </si>
  <si>
    <t>Anas Khan</t>
  </si>
  <si>
    <t xml:space="preserve">Fahad Khan </t>
  </si>
  <si>
    <t>Anas Raza</t>
  </si>
  <si>
    <t xml:space="preserve">PERWEZ AHMAD KHAN </t>
  </si>
  <si>
    <t>Arib Khan</t>
  </si>
  <si>
    <t xml:space="preserve">Zubair Khan </t>
  </si>
  <si>
    <t>Asad Raza Khan</t>
  </si>
  <si>
    <t>Darsh kumar</t>
  </si>
  <si>
    <t>Santosh Kumar</t>
  </si>
  <si>
    <t>Fahad Sarfraz</t>
  </si>
  <si>
    <t>Sarfaraz</t>
  </si>
  <si>
    <t>Hamza Azam</t>
  </si>
  <si>
    <t xml:space="preserve">Sikandar Azam </t>
  </si>
  <si>
    <t>Cherki Bazar</t>
  </si>
  <si>
    <t>Hamza Husain</t>
  </si>
  <si>
    <t>Sohail Khan</t>
  </si>
  <si>
    <t>Ibrah Ayub</t>
  </si>
  <si>
    <t>Sharique Perwez</t>
  </si>
  <si>
    <t>Mahenoor Fatima</t>
  </si>
  <si>
    <t>Md Sameer Khan</t>
  </si>
  <si>
    <t>Md. Sabber Khan</t>
  </si>
  <si>
    <t>Md.Asif</t>
  </si>
  <si>
    <t>Md. Nemajuddin Ansari</t>
  </si>
  <si>
    <t>Md.Salamatullah</t>
  </si>
  <si>
    <t>Md. Sadullah Khan</t>
  </si>
  <si>
    <t>Modassir Ansar</t>
  </si>
  <si>
    <t xml:space="preserve">ANSAR HUSSAIN </t>
  </si>
  <si>
    <t>Mozammil Kamal</t>
  </si>
  <si>
    <t xml:space="preserve">Md. Kalam Khan </t>
  </si>
  <si>
    <t>Raushd Raza</t>
  </si>
  <si>
    <t>MD. ARMAN</t>
  </si>
  <si>
    <t>Talha Ali</t>
  </si>
  <si>
    <t xml:space="preserve">MD.IRSHAD HASSAN KHAN </t>
  </si>
  <si>
    <t>van 1</t>
  </si>
  <si>
    <t>Zobia Khan</t>
  </si>
  <si>
    <t xml:space="preserve">ASLAM KHAN </t>
  </si>
  <si>
    <t>Yash Raj</t>
  </si>
  <si>
    <t xml:space="preserve">KRANTI PRASAD </t>
  </si>
  <si>
    <t>Sahra Tabassum</t>
  </si>
  <si>
    <t>I</t>
  </si>
  <si>
    <t>Vivek Raj</t>
  </si>
  <si>
    <t xml:space="preserve">Alina Khan </t>
  </si>
  <si>
    <t>Saiba Kainat</t>
  </si>
  <si>
    <t>Taufique Khan</t>
  </si>
  <si>
    <t>Rahul Kumar</t>
  </si>
  <si>
    <t>Sudesh Kumar</t>
  </si>
  <si>
    <t>Princy kumari</t>
  </si>
  <si>
    <t>Zaman Ali</t>
  </si>
  <si>
    <t>Md.Shamsher Khan</t>
  </si>
  <si>
    <t>Khap-Haider nagar</t>
  </si>
  <si>
    <t>Md. Ayan Khan</t>
  </si>
  <si>
    <t>Md. Jawed Ahmed</t>
  </si>
  <si>
    <t>Cherki -Khezar Clony</t>
  </si>
  <si>
    <t xml:space="preserve">Aliya Parween </t>
  </si>
  <si>
    <t xml:space="preserve">ABDUL WADUD KHAN </t>
  </si>
  <si>
    <t>Aradya Gupta</t>
  </si>
  <si>
    <t xml:space="preserve">SRI SANTOSH GUPTA </t>
  </si>
  <si>
    <t>Dariyapur</t>
  </si>
  <si>
    <t>Ayan Khan</t>
  </si>
  <si>
    <t>Sadiya Imtiyaz</t>
  </si>
  <si>
    <t>Sumaiya Khan</t>
  </si>
  <si>
    <t xml:space="preserve">Asjad Raza </t>
  </si>
  <si>
    <t>Zonorain Khan</t>
  </si>
  <si>
    <t xml:space="preserve">ZULKARNAIN KHAN </t>
  </si>
  <si>
    <t>Aatif Khan</t>
  </si>
  <si>
    <t>Shufiyan raza</t>
  </si>
  <si>
    <t>Irfan Ansari</t>
  </si>
  <si>
    <t>8830823426,</t>
  </si>
  <si>
    <t>Sayam Mustafa</t>
  </si>
  <si>
    <t>Md. Sayeed khan</t>
  </si>
  <si>
    <t>Ayesha Khan</t>
  </si>
  <si>
    <t xml:space="preserve">Bus / Van -  Income and Expenses </t>
  </si>
  <si>
    <t>Nos of students</t>
  </si>
  <si>
    <t>Total income</t>
  </si>
  <si>
    <t>Total exp</t>
  </si>
  <si>
    <t xml:space="preserve">Loss </t>
  </si>
  <si>
    <t>Driver</t>
  </si>
  <si>
    <t>Khalasi</t>
  </si>
  <si>
    <t>Diesel</t>
  </si>
  <si>
    <t>Maintenance</t>
  </si>
  <si>
    <t>Insurance</t>
  </si>
  <si>
    <t>Road Tax</t>
  </si>
  <si>
    <t>Fitness</t>
  </si>
  <si>
    <t>Depreciation-8 Years</t>
  </si>
  <si>
    <t>Bus 3</t>
  </si>
  <si>
    <t>Including 14 teachers amount 12000</t>
  </si>
  <si>
    <t>Van 2</t>
  </si>
  <si>
    <t>Van 3</t>
  </si>
  <si>
    <t>Van 4</t>
  </si>
  <si>
    <t>Count</t>
  </si>
  <si>
    <t>Amount</t>
  </si>
  <si>
    <t>Note : Depreciation added - 57000 without depreciation loss is 39000/-</t>
  </si>
  <si>
    <t xml:space="preserve">Bus 3 </t>
  </si>
  <si>
    <t>14 teachers</t>
  </si>
  <si>
    <t>Afshan</t>
  </si>
  <si>
    <t>Md.Hasib Rahaman</t>
  </si>
  <si>
    <t xml:space="preserve">Babubigha </t>
  </si>
  <si>
    <t>V</t>
  </si>
  <si>
    <t xml:space="preserve">Aliya Parween d/o Jahangir </t>
  </si>
  <si>
    <t>Md. Jahangir Khan</t>
  </si>
  <si>
    <t>Arsh Khan</t>
  </si>
  <si>
    <t>MOHD ARSHAD</t>
  </si>
  <si>
    <t>GAYA</t>
  </si>
  <si>
    <t>Aryan Prasad</t>
  </si>
  <si>
    <t>RAKESH PRASAD</t>
  </si>
  <si>
    <t>Belauti</t>
  </si>
  <si>
    <t>Asha Kumari</t>
  </si>
  <si>
    <t xml:space="preserve">Jitendra Yadav </t>
  </si>
  <si>
    <t>Usewa</t>
  </si>
  <si>
    <t xml:space="preserve">Ashhar Raza </t>
  </si>
  <si>
    <t>Md Mozahirr Hassan</t>
  </si>
  <si>
    <t xml:space="preserve"> Md Ayan Arif</t>
  </si>
  <si>
    <t>Md. Arif Hussain</t>
  </si>
  <si>
    <t>Depu Sharma</t>
  </si>
  <si>
    <t xml:space="preserve">Girender Sharma  </t>
  </si>
  <si>
    <t>Laiba Parween</t>
  </si>
  <si>
    <t xml:space="preserve">AKHTAR KHAN </t>
  </si>
  <si>
    <t>Laraib Khan</t>
  </si>
  <si>
    <t xml:space="preserve">ASFAQ KHAN </t>
  </si>
  <si>
    <t>Mantu Kumar</t>
  </si>
  <si>
    <t>Rajesh Yadav</t>
  </si>
  <si>
    <t xml:space="preserve">Md Ayan khan </t>
  </si>
  <si>
    <t>Md.Zafarullah Khan</t>
  </si>
  <si>
    <t>Md. Aaqib Khan</t>
  </si>
  <si>
    <t>Md. Shamshad Khan</t>
  </si>
  <si>
    <t>Md. Arbaz Khan</t>
  </si>
  <si>
    <t>Md.jashim Khan</t>
  </si>
  <si>
    <t>Md. Kashif Raza</t>
  </si>
  <si>
    <t>Md. Saqib Khan</t>
  </si>
  <si>
    <t>Md. Rizwan Khan</t>
  </si>
  <si>
    <t>Naila Khan</t>
  </si>
  <si>
    <t>Abul Kaish Khan</t>
  </si>
  <si>
    <t xml:space="preserve">Saifi </t>
  </si>
  <si>
    <t>Reyasat</t>
  </si>
  <si>
    <t>Simaru</t>
  </si>
  <si>
    <t>Sara zeya</t>
  </si>
  <si>
    <t>Zeyaul Hasan</t>
  </si>
  <si>
    <t>Sejal Kumari</t>
  </si>
  <si>
    <t>Dharmendra Kumar</t>
  </si>
  <si>
    <t>Shristy Kumari</t>
  </si>
  <si>
    <t>Sobha Kumari</t>
  </si>
  <si>
    <t>Suresh Yadav</t>
  </si>
  <si>
    <t>Sahnu</t>
  </si>
  <si>
    <t>fee from may.</t>
  </si>
  <si>
    <t>Aiza Fatma</t>
  </si>
  <si>
    <t>Aftab Alam (LP)</t>
  </si>
  <si>
    <t>VI</t>
  </si>
  <si>
    <t>Aman Khan S/o Wasim</t>
  </si>
  <si>
    <t xml:space="preserve">WASIM KHAN </t>
  </si>
  <si>
    <t>Pandaul</t>
  </si>
  <si>
    <t>Asma Imtiyaz</t>
  </si>
  <si>
    <t>Imteyaz Ahmad-Director</t>
  </si>
  <si>
    <t>Hazzaque Aman Khan</t>
  </si>
  <si>
    <t>MD ABUL KHAIR KHAN</t>
  </si>
  <si>
    <t>Kaunain Khan</t>
  </si>
  <si>
    <t xml:space="preserve">MD.AYUB KHAN </t>
  </si>
  <si>
    <t>Md Ashraf Khan</t>
  </si>
  <si>
    <t>Ghulam Sarwar Khan</t>
  </si>
  <si>
    <t>Braini</t>
  </si>
  <si>
    <t>Md Faizan Khan</t>
  </si>
  <si>
    <t>Md. Faiz Ahmad Khan</t>
  </si>
  <si>
    <t xml:space="preserve">Itahra </t>
  </si>
  <si>
    <t>Md Raza Khan</t>
  </si>
  <si>
    <t>Md. Shamsheer Alam</t>
  </si>
  <si>
    <t>Md Rehan Khan</t>
  </si>
  <si>
    <t>Perwez Alam</t>
  </si>
  <si>
    <t xml:space="preserve">Md. Farhan Khan </t>
  </si>
  <si>
    <t xml:space="preserve">NAUSHAD ALI KHAN </t>
  </si>
  <si>
    <t>Md. Owais Alam</t>
  </si>
  <si>
    <t xml:space="preserve">MD.PERWAIZ ALAM </t>
  </si>
  <si>
    <t xml:space="preserve">Kolauna </t>
  </si>
  <si>
    <t>Md. Shoaib Ansari</t>
  </si>
  <si>
    <t xml:space="preserve">ISRAIL ANSARI </t>
  </si>
  <si>
    <t>JHIKATIA</t>
  </si>
  <si>
    <t>self transport from 2/12/2019</t>
  </si>
  <si>
    <t>Muskan Kumari</t>
  </si>
  <si>
    <t>Sunil Kumar</t>
  </si>
  <si>
    <t>Pinku Kumar</t>
  </si>
  <si>
    <t xml:space="preserve">RAJESH KUMAR </t>
  </si>
  <si>
    <t xml:space="preserve">Sakshi Kumari </t>
  </si>
  <si>
    <t xml:space="preserve">Rajesh Kumar Sinha </t>
  </si>
  <si>
    <t>Mahadevpur</t>
  </si>
  <si>
    <t>Samir Raza</t>
  </si>
  <si>
    <t xml:space="preserve">SAGIR KHAN </t>
  </si>
  <si>
    <t>Saniya Khanam</t>
  </si>
  <si>
    <t>Md. sahabuddin khan</t>
  </si>
  <si>
    <t>simaru</t>
  </si>
  <si>
    <t>Shahwez Alam</t>
  </si>
  <si>
    <t>Md. Rafi Alam</t>
  </si>
  <si>
    <t>Sunny kumar s/o Ashok</t>
  </si>
  <si>
    <t>Ashok Prajapati</t>
  </si>
  <si>
    <t>Umair Wasim</t>
  </si>
  <si>
    <t xml:space="preserve">Md.Wasimuddin </t>
  </si>
  <si>
    <t>KHAP</t>
  </si>
  <si>
    <t xml:space="preserve">Atifa Qaunain </t>
  </si>
  <si>
    <t>vi</t>
  </si>
  <si>
    <t>Zikra Khanam</t>
  </si>
  <si>
    <t xml:space="preserve">MD.JAHANGIR ALAM </t>
  </si>
  <si>
    <t xml:space="preserve">Bania Baraun </t>
  </si>
  <si>
    <t>Md Shadman Khan</t>
  </si>
  <si>
    <t>Late. Md Aurangzeb Khan</t>
  </si>
  <si>
    <t>Avdhesh Kumar</t>
  </si>
  <si>
    <t>Pundev Yadav</t>
  </si>
  <si>
    <t>VII</t>
  </si>
  <si>
    <t>Fatimah Imteyaz</t>
  </si>
  <si>
    <t>Md Daniyal</t>
  </si>
  <si>
    <t>Md. Faiyaz Khan</t>
  </si>
  <si>
    <t>Md Sharik Khan</t>
  </si>
  <si>
    <t>Md. Aftab khan</t>
  </si>
  <si>
    <t>Md.Ayan Khan</t>
  </si>
  <si>
    <t xml:space="preserve">KHALIQUE KHAN </t>
  </si>
  <si>
    <t>Md.Ayan Khan S/o Zulfiqar</t>
  </si>
  <si>
    <t xml:space="preserve">Zulifiqar Ali Khan </t>
  </si>
  <si>
    <t>Nitish kumar S/o</t>
  </si>
  <si>
    <t>Navlesh Yadav</t>
  </si>
  <si>
    <t>Nurain Raza Khan</t>
  </si>
  <si>
    <t xml:space="preserve">Md. Farid Khan </t>
  </si>
  <si>
    <t>Qais Anjum</t>
  </si>
  <si>
    <t xml:space="preserve">LATE ANJUM PARWEZ </t>
  </si>
  <si>
    <t>Sania Imroz</t>
  </si>
  <si>
    <t>MD. IMROZ KHAN</t>
  </si>
  <si>
    <t>Shazia Khan</t>
  </si>
  <si>
    <t>Shumaillah Kokab</t>
  </si>
  <si>
    <t>Sibtain Raza Khan</t>
  </si>
  <si>
    <t xml:space="preserve">MUMTAZ AHMAD </t>
  </si>
  <si>
    <t>Ujwal Kumar</t>
  </si>
  <si>
    <t xml:space="preserve">CHOTU KUMAR YADAV </t>
  </si>
  <si>
    <t xml:space="preserve">Makhdumpur </t>
  </si>
  <si>
    <t>Vivek Kumar</t>
  </si>
  <si>
    <t>Arvind Kumar</t>
  </si>
  <si>
    <t>Zohaib Wasim</t>
  </si>
  <si>
    <t>Zoya Farid</t>
  </si>
  <si>
    <t>Teachers</t>
  </si>
  <si>
    <t>Ankit Kumar S/O UPENDRA</t>
  </si>
  <si>
    <t xml:space="preserve">Baijubigha </t>
  </si>
  <si>
    <t>Md.Wosiuzzama Khan</t>
  </si>
  <si>
    <t>Niskha</t>
  </si>
  <si>
    <t>Alok Kumar</t>
  </si>
  <si>
    <t>Vinay Paswan</t>
  </si>
  <si>
    <t>Jaipur</t>
  </si>
  <si>
    <t>Gulfam Gani</t>
  </si>
  <si>
    <t>Rahat Khan</t>
  </si>
  <si>
    <t>Tippi Veer</t>
  </si>
  <si>
    <t>Nandu Kumar</t>
  </si>
  <si>
    <t>Asif Raza</t>
  </si>
  <si>
    <t>Mohammed Gulzar Khan</t>
  </si>
  <si>
    <t>Sayeddih</t>
  </si>
  <si>
    <t>Shaad Alam</t>
  </si>
  <si>
    <t>Shahjahan Alam</t>
  </si>
  <si>
    <t>Salik Khan</t>
  </si>
  <si>
    <t>Md.Mujtaba khan</t>
  </si>
  <si>
    <t>Alifa Rashid</t>
  </si>
  <si>
    <t>Rashid Khan</t>
  </si>
  <si>
    <t xml:space="preserve">Baidpura </t>
  </si>
  <si>
    <t>Md.Raiyan Khan</t>
  </si>
  <si>
    <t>Md.Reyaz Khan</t>
  </si>
  <si>
    <t>Minajeet Mannu</t>
  </si>
  <si>
    <t>Md Safwan Raza</t>
  </si>
  <si>
    <t>Md. Zafar Imam</t>
  </si>
  <si>
    <t xml:space="preserve">Aadeen Tarannum </t>
  </si>
  <si>
    <t>Shahab Alam</t>
  </si>
  <si>
    <t>Nima</t>
  </si>
  <si>
    <t xml:space="preserve">Kamran Ahmed </t>
  </si>
  <si>
    <t xml:space="preserve">IRSHAD AHMAD </t>
  </si>
  <si>
    <t>Gayanvi kumari</t>
  </si>
  <si>
    <t>Mahendar kumar</t>
  </si>
  <si>
    <t>Zainab simaru</t>
  </si>
  <si>
    <t>Md.Imran Khan</t>
  </si>
  <si>
    <t>Uttam Kumar</t>
  </si>
  <si>
    <t>Naresh Yadav</t>
  </si>
  <si>
    <t>Hozaifa Khan</t>
  </si>
  <si>
    <t>Margub Khan</t>
  </si>
  <si>
    <t>Adiba Fatima Azad</t>
  </si>
  <si>
    <t>Md. Imteyaz Ahmad</t>
  </si>
  <si>
    <t>Adiba Khan</t>
  </si>
  <si>
    <t>Aiza Imam Khan</t>
  </si>
  <si>
    <t>Mozaffar Imam Khan</t>
  </si>
  <si>
    <t>Sesari</t>
  </si>
  <si>
    <t>Anaanya Kumari</t>
  </si>
  <si>
    <t xml:space="preserve">SUSHIL KUMAR </t>
  </si>
  <si>
    <t>Arush Raj</t>
  </si>
  <si>
    <t xml:space="preserve">RAKESH KUMAR SINHA </t>
  </si>
  <si>
    <t>Dilkhush Kumar</t>
  </si>
  <si>
    <t>Baiju Yadav</t>
  </si>
  <si>
    <t>Enaya Hammad</t>
  </si>
  <si>
    <t xml:space="preserve">Hammad Ali Khan </t>
  </si>
  <si>
    <t>Gulnaz Gani</t>
  </si>
  <si>
    <t>PAY NAYAZ SIR</t>
  </si>
  <si>
    <t>Jaajvi Naaz</t>
  </si>
  <si>
    <t>Sajaul Hassan</t>
  </si>
  <si>
    <t>Mozammil Khan</t>
  </si>
  <si>
    <t>Tezamul Khan</t>
  </si>
  <si>
    <t>Sanket Kumar</t>
  </si>
  <si>
    <t>Kamlesh Paswan</t>
  </si>
  <si>
    <t>Sidra Ayubi</t>
  </si>
  <si>
    <t>Perwaiz Khan</t>
  </si>
  <si>
    <t>Awais Sarwar</t>
  </si>
  <si>
    <t xml:space="preserve">Ghulam Sarwar </t>
  </si>
  <si>
    <t>Aanush Ahmad</t>
  </si>
  <si>
    <t xml:space="preserve">ABDUL WADUD </t>
  </si>
  <si>
    <t>Adnan Sami</t>
  </si>
  <si>
    <t>Md. Samshad Khan</t>
  </si>
  <si>
    <t>Alisha Khan</t>
  </si>
  <si>
    <t>Arman Khan</t>
  </si>
  <si>
    <t>Md. Azad Khan</t>
  </si>
  <si>
    <t>Divya Nansi</t>
  </si>
  <si>
    <t xml:space="preserve">Priya Ranjan Kumar </t>
  </si>
  <si>
    <t xml:space="preserve">Hamad Ashrafi </t>
  </si>
  <si>
    <t xml:space="preserve">ENAYATULLA ASRAFI </t>
  </si>
  <si>
    <t>Huzaifa Khan</t>
  </si>
  <si>
    <t>Md Kalam</t>
  </si>
  <si>
    <t>Izma Jawed</t>
  </si>
  <si>
    <t>Jawed Alam Khan</t>
  </si>
  <si>
    <t>Kasaf Imran</t>
  </si>
  <si>
    <t xml:space="preserve">IMRAN KHAN </t>
  </si>
  <si>
    <t>Mahi Kumari</t>
  </si>
  <si>
    <t>Suraj Kumar</t>
  </si>
  <si>
    <t>bhluar</t>
  </si>
  <si>
    <t>Mayank Kumar</t>
  </si>
  <si>
    <t>Shailesh Kumar</t>
  </si>
  <si>
    <t>Sahopur</t>
  </si>
  <si>
    <t>Piyush Kumar</t>
  </si>
  <si>
    <t>Vivek Kumar Ranjan</t>
  </si>
  <si>
    <t>Dhibra</t>
  </si>
  <si>
    <t>Prem Kumar</t>
  </si>
  <si>
    <t>Priyanshu Kumari</t>
  </si>
  <si>
    <t>Bigan Kumar</t>
  </si>
  <si>
    <t>Rajpur</t>
  </si>
  <si>
    <t>Raunak Raj</t>
  </si>
  <si>
    <t xml:space="preserve">DHIRENDER SINGH </t>
  </si>
  <si>
    <t>Rida Aafiya</t>
  </si>
  <si>
    <t>Md. Irshad Ahmad</t>
  </si>
  <si>
    <t>Rishav Raj</t>
  </si>
  <si>
    <t xml:space="preserve">SUBASH KUMAR </t>
  </si>
  <si>
    <t>Amirgunj</t>
  </si>
  <si>
    <t>Saima khanam</t>
  </si>
  <si>
    <t>Imroz Khan</t>
  </si>
  <si>
    <t>Sarita Kumari</t>
  </si>
  <si>
    <t>Pramod Yadav</t>
  </si>
  <si>
    <t>Shivansh veer</t>
  </si>
  <si>
    <t>Santosh kumar das</t>
  </si>
  <si>
    <t>Shumaila Shakil</t>
  </si>
  <si>
    <t xml:space="preserve">Md. Shakil Khan </t>
  </si>
  <si>
    <t>Kolkha</t>
  </si>
  <si>
    <t>Piyush Kumar s/o Arun Sharma</t>
  </si>
  <si>
    <t>Arun Sharma</t>
  </si>
  <si>
    <t>Gulazen gani</t>
  </si>
  <si>
    <t>Gulsan Kumar</t>
  </si>
  <si>
    <t>Shailesh Yadav</t>
  </si>
  <si>
    <t>Alok Raj S/o Akhilesh</t>
  </si>
  <si>
    <t>Akhilesh Kumar</t>
  </si>
  <si>
    <t>Uqba Naaz</t>
  </si>
  <si>
    <t>Divya Kaushik</t>
  </si>
  <si>
    <t>Krish Kumar</t>
  </si>
  <si>
    <t xml:space="preserve">MAHENDRA PASWAN </t>
  </si>
  <si>
    <t>Mahvish Parween</t>
  </si>
  <si>
    <t>MD. AFTAB KHAN</t>
  </si>
  <si>
    <t>Priyanshu Kumar</t>
  </si>
  <si>
    <t xml:space="preserve">MUKESH KR SINGH </t>
  </si>
  <si>
    <t>Raunak Kumar</t>
  </si>
  <si>
    <t xml:space="preserve">KAMLESH KUMAR </t>
  </si>
  <si>
    <t>Reyan Zaki</t>
  </si>
  <si>
    <t>MD ZAKI ANWER KHAN</t>
  </si>
  <si>
    <t>Sauban Raza Khan</t>
  </si>
  <si>
    <t xml:space="preserve">MD.ILYAS </t>
  </si>
  <si>
    <t>Shriyashi Kumari</t>
  </si>
  <si>
    <t>Zeenat Firdaus</t>
  </si>
  <si>
    <t>Atif Khan</t>
  </si>
  <si>
    <t>Amir Khan</t>
  </si>
  <si>
    <t>Makdumpur(Arur)</t>
  </si>
  <si>
    <t>Naitik Kumar S/o</t>
  </si>
  <si>
    <t>Shaista Khan</t>
  </si>
  <si>
    <t>Md Tanveer Khan</t>
  </si>
  <si>
    <t>Md. Sabeer Khan</t>
  </si>
  <si>
    <t>Md Rayan Khan simaru</t>
  </si>
  <si>
    <t>Md. Sarfaraz Khan</t>
  </si>
  <si>
    <t>Shadman Alam</t>
  </si>
  <si>
    <t>Aftab Alam (BB)</t>
  </si>
  <si>
    <t>Ifra Usmani</t>
  </si>
  <si>
    <t>Khalid Anjum Usmani</t>
  </si>
  <si>
    <t xml:space="preserve">Ujwal Kumar s/o Naresh </t>
  </si>
  <si>
    <t>Rehan Khan</t>
  </si>
  <si>
    <t>Afiyan Khan</t>
  </si>
  <si>
    <t>Md.Mobasshir Khan</t>
  </si>
  <si>
    <t>Md.Atau Rahman Khan</t>
  </si>
  <si>
    <t>Abu Sufiyan</t>
  </si>
  <si>
    <t>Late .Md Fakruddin Khan</t>
  </si>
  <si>
    <t>Asif Semaru</t>
  </si>
  <si>
    <t>II</t>
  </si>
  <si>
    <t>Adibah Abrar</t>
  </si>
  <si>
    <t>Abrar Alam</t>
  </si>
  <si>
    <t>GAUSPUR</t>
  </si>
  <si>
    <t>Aditi Kumari</t>
  </si>
  <si>
    <t>Sanjay Kumar Yadav</t>
  </si>
  <si>
    <t>Adnan Perwaiz</t>
  </si>
  <si>
    <t>Afajal Khan</t>
  </si>
  <si>
    <t>Afra Perween</t>
  </si>
  <si>
    <t xml:space="preserve">MD .JAHANGIR ALAM </t>
  </si>
  <si>
    <t>Ainan Qamar</t>
  </si>
  <si>
    <t>Alqama Khan</t>
  </si>
  <si>
    <t>Alwan Raza</t>
  </si>
  <si>
    <t>Md. Wadud khan</t>
  </si>
  <si>
    <t xml:space="preserve">Anas Arif </t>
  </si>
  <si>
    <t xml:space="preserve">Arif Hussain </t>
  </si>
  <si>
    <t>Anikt Kumar</t>
  </si>
  <si>
    <t>ANKIT KUMAR s/o chotu</t>
  </si>
  <si>
    <t>Ankit Kumar S/o Sudarshan Yadav</t>
  </si>
  <si>
    <t xml:space="preserve">SUDHARSHAN YADAV </t>
  </si>
  <si>
    <t>Arslan Khan</t>
  </si>
  <si>
    <t>Asad Khan s/o Manzoor khan</t>
  </si>
  <si>
    <t>Manzoor Ahmad Khan</t>
  </si>
  <si>
    <t>Asad Raza s/o Rahmatullah</t>
  </si>
  <si>
    <t xml:space="preserve">RAHMATULLAH </t>
  </si>
  <si>
    <t>Ashraf Khan</t>
  </si>
  <si>
    <t>Fakruddin Khan</t>
  </si>
  <si>
    <t xml:space="preserve">MAY </t>
  </si>
  <si>
    <t>Bitu Sharma</t>
  </si>
  <si>
    <t>8867580216, 7667180046</t>
  </si>
  <si>
    <t>Deepankar Kumar</t>
  </si>
  <si>
    <t>Gulishta Parween</t>
  </si>
  <si>
    <t>Md. Moinuddin</t>
  </si>
  <si>
    <t>Gurua</t>
  </si>
  <si>
    <t>Iman Fatima</t>
  </si>
  <si>
    <t xml:space="preserve">Parwez Alam </t>
  </si>
  <si>
    <t>Manish Kumar</t>
  </si>
  <si>
    <t xml:space="preserve">Kumar Dev Narayan </t>
  </si>
  <si>
    <t>Md Mejaan Khan</t>
  </si>
  <si>
    <t>Kalamuddin Khan</t>
  </si>
  <si>
    <t>Md. Arsalanuddin</t>
  </si>
  <si>
    <t>Md.Sameeruddin</t>
  </si>
  <si>
    <t>Md. Raghib Khan</t>
  </si>
  <si>
    <t>Md. Shakib Khan</t>
  </si>
  <si>
    <t>Md.Shabbir Khan</t>
  </si>
  <si>
    <t>Mohammad Altamash khan</t>
  </si>
  <si>
    <t>Md. Mushtak Khan</t>
  </si>
  <si>
    <t>Praveen Kumar</t>
  </si>
  <si>
    <t>Krishna Yadav</t>
  </si>
  <si>
    <t>Devanpur</t>
  </si>
  <si>
    <t>Rachna Roy</t>
  </si>
  <si>
    <t>Sadik Khan</t>
  </si>
  <si>
    <t xml:space="preserve">LATE KALIMULLAH KHAN </t>
  </si>
  <si>
    <t>Babubigha</t>
  </si>
  <si>
    <t>Sadya Insha</t>
  </si>
  <si>
    <t>Sana aftab</t>
  </si>
  <si>
    <t>Aftab Alam (AB)</t>
  </si>
  <si>
    <t>Satyam Kumar</t>
  </si>
  <si>
    <t>Dinesh yadav</t>
  </si>
  <si>
    <t>Bishunpura</t>
  </si>
  <si>
    <t>SHAHNO</t>
  </si>
  <si>
    <t>Sayeed Azam</t>
  </si>
  <si>
    <t>PARWEZ KHAN</t>
  </si>
  <si>
    <t xml:space="preserve">Shayam Kumar </t>
  </si>
  <si>
    <t>Shivam Raj</t>
  </si>
  <si>
    <t>Chitranjan Kumar</t>
  </si>
  <si>
    <t>SESARI</t>
  </si>
  <si>
    <t>Umer Imtiyaz</t>
  </si>
  <si>
    <t>Yasba Imroz</t>
  </si>
  <si>
    <t>Yash Raj s/o Sachin Kumar</t>
  </si>
  <si>
    <t>SACHIN KUMAR</t>
  </si>
  <si>
    <t>Zariya Zeshan</t>
  </si>
  <si>
    <t>Zeyan khan</t>
  </si>
  <si>
    <t>Humayun Khan</t>
  </si>
  <si>
    <t>Affan Khan</t>
  </si>
  <si>
    <t xml:space="preserve">SAHNAWAZ KHAN </t>
  </si>
  <si>
    <t>III</t>
  </si>
  <si>
    <t>Archit Raj</t>
  </si>
  <si>
    <t>Arfa Nazneen</t>
  </si>
  <si>
    <t>Arman Khan s/o Rahman Khan</t>
  </si>
  <si>
    <t>Rahman Khan</t>
  </si>
  <si>
    <t>Asim Sarfraz</t>
  </si>
  <si>
    <t>Azhan Ali Khan</t>
  </si>
  <si>
    <t>Chotu Kumar</t>
  </si>
  <si>
    <t xml:space="preserve">JANARDHAN PRAGAPATR </t>
  </si>
  <si>
    <t>Aditya Priyadarshni</t>
  </si>
  <si>
    <t xml:space="preserve">AJAY KUMAR </t>
  </si>
  <si>
    <t>Divya Prakash</t>
  </si>
  <si>
    <t>Falak Naaz</t>
  </si>
  <si>
    <t>Farahan Khan</t>
  </si>
  <si>
    <t>Gufran Alam</t>
  </si>
  <si>
    <t>Late.Bilal ahmad</t>
  </si>
  <si>
    <t xml:space="preserve">Iqra fatima </t>
  </si>
  <si>
    <t>Jawed Ibrahim</t>
  </si>
  <si>
    <t xml:space="preserve">NAUSHAD KHAN </t>
  </si>
  <si>
    <t>Kaif Afzal</t>
  </si>
  <si>
    <t>Shahbudin Quraishi</t>
  </si>
  <si>
    <t xml:space="preserve">Maaz Shakil </t>
  </si>
  <si>
    <t>Md. Altamash Khan</t>
  </si>
  <si>
    <t xml:space="preserve">SAJID KHAN </t>
  </si>
  <si>
    <t>Md. Anas Khan</t>
  </si>
  <si>
    <t xml:space="preserve">Md. Asadullah </t>
  </si>
  <si>
    <t>Md. Tabshir Alam</t>
  </si>
  <si>
    <t>Nisha Rani</t>
  </si>
  <si>
    <t xml:space="preserve">Surendra Kumar </t>
  </si>
  <si>
    <t>HASANPUR</t>
  </si>
  <si>
    <t>Owaiz Kalam</t>
  </si>
  <si>
    <t>Md. Abdul Kalam Azad</t>
  </si>
  <si>
    <t>Shadman Khan</t>
  </si>
  <si>
    <t>Priyanka Kumari</t>
  </si>
  <si>
    <t xml:space="preserve">ARVIND KUMAR </t>
  </si>
  <si>
    <t>Shubham kumar</t>
  </si>
  <si>
    <t xml:space="preserve">GAURI SHANKAR YADAV </t>
  </si>
  <si>
    <t>Sonu Kumar</t>
  </si>
  <si>
    <t>Tausif Khan</t>
  </si>
  <si>
    <t xml:space="preserve">ISHTEYAQ KHAN </t>
  </si>
  <si>
    <t>Vaibhav Kapi Raj</t>
  </si>
  <si>
    <t xml:space="preserve">VISHWAJIT KUMAR </t>
  </si>
  <si>
    <t xml:space="preserve">Zoya perween </t>
  </si>
  <si>
    <t>Anas Mozammil Khan</t>
  </si>
  <si>
    <t>Aarfin Kalam</t>
  </si>
  <si>
    <t>Md. Kalam Khan</t>
  </si>
  <si>
    <t>IV</t>
  </si>
  <si>
    <t>Ankit Kumar S/o Umesh Ravidas</t>
  </si>
  <si>
    <t xml:space="preserve">UMESH RAVI DAS </t>
  </si>
  <si>
    <t>Annu Kumari -II</t>
  </si>
  <si>
    <t>Surendra Kumar - Dhibra</t>
  </si>
  <si>
    <t>Arisha Zubin</t>
  </si>
  <si>
    <t>Arti Kumari</t>
  </si>
  <si>
    <t>Atash Sayeed</t>
  </si>
  <si>
    <t>Beauty Kumari</t>
  </si>
  <si>
    <t>Jaweriya Khan</t>
  </si>
  <si>
    <t xml:space="preserve">JASEEM KHAN </t>
  </si>
  <si>
    <t>Jyoti Prabha</t>
  </si>
  <si>
    <t>Kajal Kumari d/o Vijay  Kr.</t>
  </si>
  <si>
    <t>VIJAY YADAV</t>
  </si>
  <si>
    <t>Kamil Sarfraz</t>
  </si>
  <si>
    <t>Krity Kumari</t>
  </si>
  <si>
    <t>Mariya Jawed</t>
  </si>
  <si>
    <t>Mawia Mozaffar</t>
  </si>
  <si>
    <t>Md Ajmad Khan</t>
  </si>
  <si>
    <t>Md. Amjad Khan</t>
  </si>
  <si>
    <t>Md Farhan khan</t>
  </si>
  <si>
    <t>Md. Obaidullah Ansari</t>
  </si>
  <si>
    <t xml:space="preserve">ZAFARUL HASSAN </t>
  </si>
  <si>
    <t>self</t>
  </si>
  <si>
    <t>Md. Yaman Khan</t>
  </si>
  <si>
    <t xml:space="preserve">FIROZ ALAM </t>
  </si>
  <si>
    <t>Nadia Nahid</t>
  </si>
  <si>
    <t xml:space="preserve">SHAHID ANWAR KHAN </t>
  </si>
  <si>
    <t xml:space="preserve">Nibha Khumari </t>
  </si>
  <si>
    <t xml:space="preserve">CHOTU KUMAR </t>
  </si>
  <si>
    <t>Nisha Kumari</t>
  </si>
  <si>
    <t>Prasoon Anand</t>
  </si>
  <si>
    <t>SANJAY ANAND</t>
  </si>
  <si>
    <t>Priyanka Kumari D/o</t>
  </si>
  <si>
    <t>Qaunain Raza</t>
  </si>
  <si>
    <t>MD. HASNAIN KHAN</t>
  </si>
  <si>
    <t>Ritesh Kumar</t>
  </si>
  <si>
    <t>Sakra Naaj</t>
  </si>
  <si>
    <t>Santu Kumar</t>
  </si>
  <si>
    <t>Nivas Kumar</t>
  </si>
  <si>
    <t>Saurabh Kumar</t>
  </si>
  <si>
    <t xml:space="preserve">Shamshad Khan </t>
  </si>
  <si>
    <t>ASLAM KHAN</t>
  </si>
  <si>
    <t>Umme Habiba</t>
  </si>
  <si>
    <t xml:space="preserve">Zaib Qamar </t>
  </si>
  <si>
    <t xml:space="preserve">MD QAMAR ALAM </t>
  </si>
  <si>
    <t>Zainab KHALID</t>
  </si>
  <si>
    <t>Khalid Zahoor</t>
  </si>
  <si>
    <t>Zoha Anjum</t>
  </si>
  <si>
    <t xml:space="preserve"> UPENDRA YADAV </t>
  </si>
  <si>
    <t>Piyush Kumar s/o Upendra</t>
  </si>
  <si>
    <t>Upender Yadav</t>
  </si>
  <si>
    <t>Self transport</t>
  </si>
  <si>
    <t>Punaul</t>
  </si>
  <si>
    <t>Ambedkar kumar</t>
  </si>
  <si>
    <t>Sunaina kumari</t>
  </si>
  <si>
    <t>Rambali Mandal</t>
  </si>
  <si>
    <t>Aiyesha Javed</t>
  </si>
  <si>
    <t>Javed Alam</t>
  </si>
  <si>
    <t>Hajipur</t>
  </si>
  <si>
    <t>Simaad Raza</t>
  </si>
  <si>
    <t>Goldan Khan</t>
  </si>
  <si>
    <t>Shivani kumar</t>
  </si>
  <si>
    <t>Ayush Kumar</t>
  </si>
  <si>
    <t xml:space="preserve">LATE ANIL KUMAR </t>
  </si>
  <si>
    <t>Faisal Iqbal</t>
  </si>
  <si>
    <t xml:space="preserve">MD.IQBAL </t>
  </si>
  <si>
    <t>Bela</t>
  </si>
  <si>
    <t>Saheb Khan</t>
  </si>
  <si>
    <t xml:space="preserve">Imtiyaz Khan </t>
  </si>
  <si>
    <t>Sajan Khan</t>
  </si>
  <si>
    <t>Sakib Khan</t>
  </si>
  <si>
    <t>Babar Khan</t>
  </si>
  <si>
    <t>Isteyak Khan</t>
  </si>
  <si>
    <t>ASMIN KHAN</t>
  </si>
  <si>
    <t>Rupesh Kumar</t>
  </si>
  <si>
    <t>SHIVNANDAN CHOUDHARY</t>
  </si>
  <si>
    <t xml:space="preserve">Sonu Kumar S/o Ravindra </t>
  </si>
  <si>
    <t>Ravindra Yadav</t>
  </si>
  <si>
    <t>Abhishek Kumar</t>
  </si>
  <si>
    <t>AMRIT CHOUDHARY</t>
  </si>
  <si>
    <t>Laldev Kumar</t>
  </si>
  <si>
    <t xml:space="preserve">Sudhir Kumar  </t>
  </si>
  <si>
    <t>DHANDOPUR</t>
  </si>
  <si>
    <t>Nazia Perween</t>
  </si>
  <si>
    <t xml:space="preserve">SHAMSHUDIN ANSARI </t>
  </si>
  <si>
    <t>Shahista Perween</t>
  </si>
  <si>
    <t>Tahir Ansari</t>
  </si>
  <si>
    <t xml:space="preserve">MD MAQBUL </t>
  </si>
  <si>
    <t>Md. Shoaib Akmal</t>
  </si>
  <si>
    <t xml:space="preserve">AYUB ANSARI </t>
  </si>
  <si>
    <t>Sana Afreen</t>
  </si>
  <si>
    <t>Sunny Kumar</t>
  </si>
  <si>
    <t>Sanjay Kumar Sharma</t>
  </si>
  <si>
    <t>Nashra Parween</t>
  </si>
  <si>
    <t>Neyaz Ahmad</t>
  </si>
  <si>
    <t>Peeyush Raj</t>
  </si>
  <si>
    <t>Vinay Kumar Thakur</t>
  </si>
  <si>
    <t>punaul</t>
  </si>
  <si>
    <t>Abhishek Kumar son of Mahesh</t>
  </si>
  <si>
    <t xml:space="preserve">MAHESH KUMAR </t>
  </si>
  <si>
    <t>Kusha</t>
  </si>
  <si>
    <t>july transport</t>
  </si>
  <si>
    <t>Guardian Public School - Daryapur - Gurava Road</t>
  </si>
  <si>
    <t xml:space="preserve">    </t>
  </si>
  <si>
    <t>Naitik Kumar Singh</t>
  </si>
  <si>
    <t>Cherki , Manjhar</t>
  </si>
  <si>
    <t>Jairajbeer</t>
  </si>
  <si>
    <t>Rajdeo Choudhary</t>
  </si>
  <si>
    <t>Aysha Nahid</t>
  </si>
  <si>
    <t>Md.Naiem</t>
  </si>
  <si>
    <t>Inzmam Khan</t>
  </si>
  <si>
    <t>Md Abbas Khan</t>
  </si>
  <si>
    <t>ZAKI KHAN</t>
  </si>
  <si>
    <t>ponaul</t>
  </si>
  <si>
    <t>Alok Raj</t>
  </si>
  <si>
    <t xml:space="preserve">ANIL YADAV </t>
  </si>
  <si>
    <t xml:space="preserve">DUMRI </t>
  </si>
  <si>
    <t xml:space="preserve">MD SHADAB ANSARI </t>
  </si>
  <si>
    <t xml:space="preserve">SABIR  ANSARI </t>
  </si>
  <si>
    <t>Md. Gulzar Khan</t>
  </si>
  <si>
    <t xml:space="preserve">Mozahir Hussain </t>
  </si>
  <si>
    <t>Sunidhi Kumari</t>
  </si>
  <si>
    <t>Karan Kumar</t>
  </si>
  <si>
    <t>Baniya Baraun</t>
  </si>
  <si>
    <t xml:space="preserve">MD ZAKI ANWER </t>
  </si>
  <si>
    <t xml:space="preserve">000x zzzzzzzzzzzzzzzzzzzzzzzzzzzzzzzzzzzzze k    </t>
  </si>
  <si>
    <t xml:space="preserve">MD.ABDUL KHAIR </t>
  </si>
  <si>
    <t xml:space="preserve">Princi Kumar S/o Naresh </t>
  </si>
  <si>
    <t xml:space="preserve">Naresh Kumar </t>
  </si>
  <si>
    <t>Ayan Perwez</t>
  </si>
  <si>
    <t xml:space="preserve">PERWAIZ AHMAD </t>
  </si>
  <si>
    <t>Nitish Kumar</t>
  </si>
  <si>
    <t>SURENDRA CHAWDHARY</t>
  </si>
  <si>
    <t>Beladhi</t>
  </si>
  <si>
    <t>Junaid Ahsan Khan</t>
  </si>
  <si>
    <t xml:space="preserve">JAWED AHSAN KHAN </t>
  </si>
  <si>
    <t>dropout</t>
  </si>
  <si>
    <t>Shailesh Kumar8809574188</t>
  </si>
  <si>
    <t>Shibgha Naaz</t>
  </si>
  <si>
    <t>Md. Arshad Khan</t>
  </si>
  <si>
    <t>Arqam Zeya</t>
  </si>
  <si>
    <t>Zayaulhaque</t>
  </si>
  <si>
    <t>Shrishti Kumari</t>
  </si>
  <si>
    <t xml:space="preserve">Mukul Kumar </t>
  </si>
  <si>
    <t xml:space="preserve">MONAZIR HASSAN </t>
  </si>
  <si>
    <t>Zeeshan Ansari</t>
  </si>
  <si>
    <t xml:space="preserve">MD.SABIR ANSARI </t>
  </si>
  <si>
    <t>Kundan Kumar</t>
  </si>
  <si>
    <t xml:space="preserve">Dilip Kumar Dumri </t>
  </si>
  <si>
    <t>Abhay Kumar</t>
  </si>
  <si>
    <t xml:space="preserve">RAM PRAVESH </t>
  </si>
  <si>
    <t>Madhu Kumari</t>
  </si>
  <si>
    <t xml:space="preserve">BABBAR KHAN </t>
  </si>
  <si>
    <t>Naitik Kumar</t>
  </si>
  <si>
    <t>Chintu Kumar</t>
  </si>
  <si>
    <t xml:space="preserve">Sanjay Yadav  </t>
  </si>
  <si>
    <t>Aatmesh Kumar</t>
  </si>
  <si>
    <t>Aryan Kumar</t>
  </si>
  <si>
    <t xml:space="preserve">Uma Shankar </t>
  </si>
  <si>
    <t>Kajal Kumari d/0 Dilip Kr</t>
  </si>
  <si>
    <t>Anshu Kumari</t>
  </si>
  <si>
    <t>Ayush Kumar -V</t>
  </si>
  <si>
    <t xml:space="preserve">SHRI SANTOSH GUPTA </t>
  </si>
  <si>
    <t>Ponoul</t>
  </si>
  <si>
    <t>Baniya Baroun</t>
  </si>
  <si>
    <t>Pramod nagar</t>
  </si>
  <si>
    <t>New</t>
  </si>
  <si>
    <t>Harsh Raj</t>
  </si>
  <si>
    <t>Hemant Kr.</t>
  </si>
  <si>
    <t>babubigha</t>
  </si>
  <si>
    <t>Ayesha Imran</t>
  </si>
  <si>
    <t>Imran Akam Khan</t>
  </si>
  <si>
    <t>Yahya Khan</t>
  </si>
  <si>
    <t>PARWEZ ALAM (khandail)</t>
  </si>
  <si>
    <t>Arfat Husain</t>
  </si>
  <si>
    <t>Esharat Hussain Khan</t>
  </si>
  <si>
    <t>Prince Kumar S/o Raghunandan</t>
  </si>
  <si>
    <t>RAGUNANDAN RAVI</t>
  </si>
  <si>
    <t>FULSATHAR</t>
  </si>
  <si>
    <t>Supriya Kumari</t>
  </si>
  <si>
    <t>Anurag Kumar</t>
  </si>
  <si>
    <t>Registration nos.</t>
  </si>
  <si>
    <t>Name of student</t>
  </si>
  <si>
    <t>Father's Name</t>
  </si>
  <si>
    <t>Mobile nos</t>
  </si>
  <si>
    <t xml:space="preserve">Village </t>
  </si>
  <si>
    <t>Previous class</t>
  </si>
  <si>
    <t>Total</t>
  </si>
  <si>
    <t>Reminder must go to them</t>
  </si>
  <si>
    <t>22.02.2019</t>
  </si>
  <si>
    <t>monday</t>
  </si>
  <si>
    <t xml:space="preserve">Miskat Khan </t>
  </si>
  <si>
    <t>Vicky Kumar</t>
  </si>
  <si>
    <t xml:space="preserve">UMESH YADAV </t>
  </si>
  <si>
    <t>Not Rechable</t>
  </si>
  <si>
    <t>Ibrah Khatoon</t>
  </si>
  <si>
    <t xml:space="preserve">SHARIQUE PERWEZ </t>
  </si>
  <si>
    <t>Pintu Kumar</t>
  </si>
  <si>
    <t xml:space="preserve">Talk with student </t>
  </si>
  <si>
    <t>Annu</t>
  </si>
  <si>
    <t>Left</t>
  </si>
  <si>
    <t>Class Teacher</t>
  </si>
  <si>
    <t>Masak Tauhid</t>
  </si>
  <si>
    <t>Anam Fatima</t>
  </si>
  <si>
    <t>DROP OUT</t>
  </si>
  <si>
    <t>Ankit Kumar -Class IV</t>
  </si>
  <si>
    <t>Key</t>
  </si>
  <si>
    <t>Functionality</t>
  </si>
  <si>
    <t>Available screens</t>
  </si>
  <si>
    <t>ALT + 2</t>
  </si>
  <si>
    <t>To Duplicate a voucher</t>
  </si>
  <si>
    <t>At List of Vouchers – creates a voucher similar to the one where you positioned the cursor and used this key combination</t>
  </si>
  <si>
    <t>ALT + A</t>
  </si>
  <si>
    <t>To Add a voucher</t>
  </si>
  <si>
    <t>At List of Vouchers – adds a voucher after the one where you positioned the cursor and used this key combination.</t>
  </si>
  <si>
    <t>Alters the column in all the reports which can be viewed in columnar format</t>
  </si>
  <si>
    <t>To Alter the column in columnar report</t>
  </si>
  <si>
    <t>ALT + C</t>
  </si>
  <si>
    <t>To create a master at a voucher screen (if it has not been already assigned a different function, as in reports like Balance Sheet, where it adds a new column to the report)</t>
  </si>
  <si>
    <t>At voucher entry and alteration screens, at a field where you have to select a master from a list. If the necessary account has not been created already, use this key combination to create the master without quitting from the voucher screen.</t>
  </si>
  <si>
    <t>To access Auto Value Calculator in the amount field during voucher entry</t>
  </si>
  <si>
    <t>At all voucher entry screens in the Amount field</t>
  </si>
  <si>
    <t>ALT + D</t>
  </si>
  <si>
    <t>To delete a voucher</t>
  </si>
  <si>
    <t>At Voucher and Master (Single) alteration screens. Masters can be deleted subject to conditions, as explained in the manual.</t>
  </si>
  <si>
    <t>To delete a master</t>
  </si>
  <si>
    <t>All the reports screen which can be viewed in columnar format</t>
  </si>
  <si>
    <t>To delete a column in any columnar report</t>
  </si>
  <si>
    <t>(if it has not been already assigned a different function, as explained above)</t>
  </si>
  <si>
    <t>ALT + E</t>
  </si>
  <si>
    <t>To export the report in ASCII, Excel, HTML OR XML format</t>
  </si>
  <si>
    <t>At all reports screens in TALLY.ERP 9</t>
  </si>
  <si>
    <t>ALT + I</t>
  </si>
  <si>
    <t>To insert a voucher</t>
  </si>
  <si>
    <t>At List of Vouchers – inserts a voucher before the one where you positioned the cursor and used this key combination.</t>
  </si>
  <si>
    <t>At creation of sales and purchase invoice</t>
  </si>
  <si>
    <t>To toggle between Item and Accounting invoice</t>
  </si>
  <si>
    <t>ALT + G</t>
  </si>
  <si>
    <t>To select the Language Configuration</t>
  </si>
  <si>
    <t>At almost all screens in TALLY.ERP 9</t>
  </si>
  <si>
    <t>ALT + K</t>
  </si>
  <si>
    <t>To select the Keyboard Configuration</t>
  </si>
  <si>
    <t>ALT + O</t>
  </si>
  <si>
    <t>To upload the report at your website</t>
  </si>
  <si>
    <t>To select language for TALLY.ERP 9 Interface</t>
  </si>
  <si>
    <t>At almost all screens of TALLY.ERP 9</t>
  </si>
  <si>
    <t>ALT + M</t>
  </si>
  <si>
    <t>To Email the report</t>
  </si>
  <si>
    <t>ALT + N</t>
  </si>
  <si>
    <t>To view the report in automatic columns</t>
  </si>
  <si>
    <t>At all the reports where columns can be added</t>
  </si>
  <si>
    <t>ALT + P</t>
  </si>
  <si>
    <t>To print the report</t>
  </si>
  <si>
    <t>ALT + R</t>
  </si>
  <si>
    <t>To repeat the narration in different voucher type</t>
  </si>
  <si>
    <t>At all Vouchers in TALLY.ERP 9</t>
  </si>
  <si>
    <t>ALT + S</t>
  </si>
  <si>
    <t>To bring back a line you removed using ALT + R</t>
  </si>
  <si>
    <t>ALT + U</t>
  </si>
  <si>
    <t>To retrieve the last line which is deleted using Alt + R</t>
  </si>
  <si>
    <t>ALT+ V</t>
  </si>
  <si>
    <t>From Invoice screen to bring Stock Journal screen</t>
  </si>
  <si>
    <t>At Invoice screen &gt; Quantity Field &gt; Press Alt + V to select the Stock Journal.</t>
  </si>
  <si>
    <t>ALT + X</t>
  </si>
  <si>
    <t>To cancel a voucher in Day Book/List of Vouchers</t>
  </si>
  <si>
    <t>At all voucher screens in TALLY.ERP 9</t>
  </si>
  <si>
    <t>At almost all screens in TALLY.ERP 9.</t>
  </si>
  <si>
    <t>CTRL + A</t>
  </si>
  <si>
    <t>To accept a form – wherever you use this key combination, that screen or report gets accepted as it is</t>
  </si>
  <si>
    <t>At almost all screens in TALLY.ERP 9, except where a specific detail has to be given before accepting</t>
  </si>
  <si>
    <t>CTRL + B</t>
  </si>
  <si>
    <t>To select the Budget</t>
  </si>
  <si>
    <t>At Groups/Ledgers/Cost Centres/ Budgets/Scenarios/Voucher Types/ Currencies (Accounts Info) creation and alteration screen</t>
  </si>
  <si>
    <t>CTRL + ALT + B</t>
  </si>
  <si>
    <t>To check the Company Statutory details</t>
  </si>
  <si>
    <t>At all the menu screens</t>
  </si>
  <si>
    <t>CTRL + C</t>
  </si>
  <si>
    <t>To select the Cost Centre</t>
  </si>
  <si>
    <t>At Stock Groups/ Stock Categories/ Stock Items/ Reorder Levels/ Godowns/ Voucher Types / Units of Measure ( Inventory Info)  creation/alteration screen</t>
  </si>
  <si>
    <t>To select the Cost Category</t>
  </si>
  <si>
    <t>CTRL+ E</t>
  </si>
  <si>
    <t>To select the Currencies</t>
  </si>
  <si>
    <t>CTRL + G</t>
  </si>
  <si>
    <t>To select the Group</t>
  </si>
  <si>
    <t>CTRL + H</t>
  </si>
  <si>
    <t>To view the Support Centre</t>
  </si>
  <si>
    <t>At Almost all screens in TALLY.ERP 9</t>
  </si>
  <si>
    <t>CTRL + I</t>
  </si>
  <si>
    <t>To select the Stock Items</t>
  </si>
  <si>
    <t>At Stock Group/ Stock Categories/ Stock Items/ Reorder Levels/ Godowns/ Voucher Types / Units of Measure ( Inventory Info)  creation/alteration screen</t>
  </si>
  <si>
    <t>Ctrl + Alt + I</t>
  </si>
  <si>
    <t>To import statutory masters</t>
  </si>
  <si>
    <t>At all menu screens</t>
  </si>
  <si>
    <t>CTRL + K</t>
  </si>
  <si>
    <t>To Login as Remote Tally.NET User</t>
  </si>
  <si>
    <t>CTRL + L</t>
  </si>
  <si>
    <t>To select the Ledger</t>
  </si>
  <si>
    <t>At the creation and alteration of Vouchers</t>
  </si>
  <si>
    <t>To mark a Voucher as Optional</t>
  </si>
  <si>
    <t>CTRL + O</t>
  </si>
  <si>
    <t>To select the Godowns</t>
  </si>
  <si>
    <t>CTRL + Q</t>
  </si>
  <si>
    <t>To abandon a form – wherever you use this key combination, it quits that screen without making any changes to it.</t>
  </si>
  <si>
    <t>CTRL + R</t>
  </si>
  <si>
    <t>To repeat narration in the same voucher type</t>
  </si>
  <si>
    <t>At creation/alteration of voucher screen</t>
  </si>
  <si>
    <t>CTRL + Alt + R</t>
  </si>
  <si>
    <t>Rewrite data for a Company</t>
  </si>
  <si>
    <t>From Gateway of Tally screen</t>
  </si>
  <si>
    <t>CTRL + S</t>
  </si>
  <si>
    <t>Allows you to alter Stock Item master</t>
  </si>
  <si>
    <t>At Stock Voucher Report and Godown Voucher Report</t>
  </si>
  <si>
    <t>CTRL + U</t>
  </si>
  <si>
    <t>To select the Units</t>
  </si>
  <si>
    <t>At Stock Groups/ Stock Categories/ Stock Items/ Reorder Levels/ Godowns/ Voucher Types / Units of Measure ( Inventory Info)  creation/alteration screen</t>
  </si>
  <si>
    <t>CTRL + V</t>
  </si>
  <si>
    <t>To select the Voucher Types</t>
  </si>
  <si>
    <t>At creation of Sales/Purchase Voucher screen</t>
  </si>
  <si>
    <t>To toggle between Invoice and Voucher</t>
  </si>
  <si>
    <t>To login to Control Centre</t>
  </si>
  <si>
    <t>To access Support Centre. Wherein you can directly post your queries on the functional and technical aspects of Tally.ERP9, Shoper and Tally.Developer.</t>
  </si>
  <si>
    <t>Alt + Enter</t>
  </si>
  <si>
    <t>To view the Voucher display</t>
  </si>
  <si>
    <t>At Day Book and almost all Voucher Reports</t>
  </si>
  <si>
    <t>Alt + S</t>
  </si>
  <si>
    <t>To view Stock Query report</t>
  </si>
  <si>
    <t>At all Voucher Creation and Alteration screens where inventory is applicable except Contra, Reversing Journal, Memorandum and Physical Stock  Voucher</t>
  </si>
  <si>
    <t>Alt + Z</t>
  </si>
  <si>
    <t>To zoom in to the print preview to 100% screen</t>
  </si>
  <si>
    <t>At all print preview screens that appear on pressing Alt+P with the option I: With Previewenabled</t>
  </si>
  <si>
    <t>+</t>
  </si>
  <si>
    <t>To zoom in to the print preview</t>
  </si>
  <si>
    <t>At all print preview screens that appear after pressing Alt+Z</t>
  </si>
  <si>
    <t>–</t>
  </si>
  <si>
    <t>To zoom out of the print preview</t>
  </si>
  <si>
    <t>CTRL + Scroll wheel (Mouse Wheel)</t>
  </si>
  <si>
    <t>SHIFT + Scroll wheel (Mouse Wheel)</t>
  </si>
  <si>
    <t>To scroll horizontally – left to right or right to left</t>
  </si>
  <si>
    <t>SHIFT + Right or Left arrow</t>
  </si>
  <si>
    <t>ALT + H</t>
  </si>
  <si>
    <t>To access context sensitive help</t>
  </si>
  <si>
    <t>At all screens of Tally.ERP 9</t>
  </si>
  <si>
    <t>CTRL + ALT + H</t>
  </si>
  <si>
    <t>To access Add-on help, if available</t>
  </si>
  <si>
    <t xml:space="preserve">Salary </t>
  </si>
  <si>
    <t>Existing</t>
  </si>
  <si>
    <t>Admin -13 P</t>
  </si>
  <si>
    <t>Teaching-11 P</t>
  </si>
  <si>
    <t>Direct,Prin,Guard 2,Driver3,khalasi 1Sweeper 3,Accountant 1,office boy1</t>
  </si>
  <si>
    <t>Teacher 10,Librarian 1</t>
  </si>
  <si>
    <t>khalasi 2,</t>
  </si>
  <si>
    <t xml:space="preserve">ADMIN </t>
  </si>
  <si>
    <t>Salaries</t>
  </si>
  <si>
    <t xml:space="preserve">Bus Expenses </t>
  </si>
  <si>
    <t xml:space="preserve">Electricity </t>
  </si>
  <si>
    <t xml:space="preserve">Maintenance </t>
  </si>
  <si>
    <t>Guardian Public School</t>
  </si>
  <si>
    <t>1-Apr-2019 to 31-Mar-2020</t>
  </si>
  <si>
    <t>heads of account</t>
  </si>
  <si>
    <t>broad head</t>
  </si>
  <si>
    <t>Bus Insurance</t>
  </si>
  <si>
    <t>bus</t>
  </si>
  <si>
    <t>Fuel Expenses for Bus</t>
  </si>
  <si>
    <t>Repair and Maintenance Bus</t>
  </si>
  <si>
    <t>Road Tax for Bus</t>
  </si>
  <si>
    <t xml:space="preserve"> bus  Total</t>
  </si>
  <si>
    <t>Cleaning Exp</t>
  </si>
  <si>
    <t>maintenance</t>
  </si>
  <si>
    <t>Consumables</t>
  </si>
  <si>
    <t>Electrical Goods Consumed</t>
  </si>
  <si>
    <t>Fuel for Generator</t>
  </si>
  <si>
    <t>Garden and Plantation of School</t>
  </si>
  <si>
    <t>Labour Payment</t>
  </si>
  <si>
    <t>Repairs and Maintenance</t>
  </si>
  <si>
    <t xml:space="preserve"> maintenance  Total</t>
  </si>
  <si>
    <t>Promotional exp</t>
  </si>
  <si>
    <t>Promotional Expenses</t>
  </si>
  <si>
    <t xml:space="preserve"> Promotional exp  Total</t>
  </si>
  <si>
    <t>salary</t>
  </si>
  <si>
    <t>Salary</t>
  </si>
  <si>
    <t xml:space="preserve"> salary  Total</t>
  </si>
  <si>
    <t>Examination Expenses</t>
  </si>
  <si>
    <t>School exp</t>
  </si>
  <si>
    <t>News Paper and Periodicals</t>
  </si>
  <si>
    <t>Printing &amp; Stationary Exp</t>
  </si>
  <si>
    <t>Program  Exp</t>
  </si>
  <si>
    <t>PTM Expenses</t>
  </si>
  <si>
    <t>Refreshment Exp</t>
  </si>
  <si>
    <t>Repair and Maintenance of Computer</t>
  </si>
  <si>
    <t>School Expenses</t>
  </si>
  <si>
    <t>Sports Item</t>
  </si>
  <si>
    <t>Staff Welfare Exp</t>
  </si>
  <si>
    <t>Transportation Fair Exp</t>
  </si>
  <si>
    <t xml:space="preserve"> School exp  Total</t>
  </si>
  <si>
    <t>Mcb Software Annual Maintenance Exp</t>
  </si>
  <si>
    <t>soft ware exp</t>
  </si>
  <si>
    <t xml:space="preserve"> soft ware exp  Total</t>
  </si>
  <si>
    <t>Telephone and Communication Exp</t>
  </si>
  <si>
    <t>wifi and maintenance</t>
  </si>
  <si>
    <t xml:space="preserve"> wifi and maintenance  Total</t>
  </si>
  <si>
    <t>Audit Expenses</t>
  </si>
  <si>
    <t xml:space="preserve"> Audit Expenses  Total</t>
  </si>
  <si>
    <t>Electricity Charges</t>
  </si>
  <si>
    <t>Electricity charges</t>
  </si>
  <si>
    <t xml:space="preserve"> Electricity charges  Total</t>
  </si>
  <si>
    <t>TEACHING -5</t>
  </si>
  <si>
    <t>2019-2020</t>
  </si>
  <si>
    <t>2021-2022</t>
  </si>
  <si>
    <t>Expenses</t>
  </si>
  <si>
    <t>Budgeted Expenses</t>
  </si>
  <si>
    <t>Nos of Students</t>
  </si>
  <si>
    <t>Annual Exp</t>
  </si>
  <si>
    <t>Monthly Exp</t>
  </si>
  <si>
    <t>Average Monthly fees</t>
  </si>
  <si>
    <t>Average Monthly Fees - Proposed (Fees + Annual fees)</t>
  </si>
  <si>
    <t xml:space="preserve">Average Monthly Transportation - Proposed </t>
  </si>
  <si>
    <t>Transportation Charges (A.K Golden)</t>
  </si>
  <si>
    <t xml:space="preserve">Depreciation or Rental charges </t>
  </si>
  <si>
    <t>Driver Salary</t>
  </si>
  <si>
    <t>25 self transport</t>
  </si>
  <si>
    <t>Note : Expected Form Sales @Rs 500/- and Admission fees @Rs.5000</t>
  </si>
  <si>
    <t>Expenses other Than Bus and Van</t>
  </si>
  <si>
    <t>Salary Without driver and khalasi salary</t>
  </si>
  <si>
    <t>GPS- Fee Structure for New Admission</t>
  </si>
  <si>
    <t>Academic Year 2020-2021</t>
  </si>
  <si>
    <t>Nursery, LKG,UKG</t>
  </si>
  <si>
    <t>Class I-III</t>
  </si>
  <si>
    <t>Class IV-VIII</t>
  </si>
  <si>
    <t>April- June</t>
  </si>
  <si>
    <t>July-Sept</t>
  </si>
  <si>
    <t>Oct-Dec</t>
  </si>
  <si>
    <t>Jan-Mar</t>
  </si>
  <si>
    <t>A.Quarterly Tuition Fee</t>
  </si>
  <si>
    <t xml:space="preserve"> INR 2,400 </t>
  </si>
  <si>
    <t xml:space="preserve"> INR 2,700 </t>
  </si>
  <si>
    <t xml:space="preserve"> INR 2,850 </t>
  </si>
  <si>
    <t>B. Quarterly Charges</t>
  </si>
  <si>
    <t xml:space="preserve"> INR 750 </t>
  </si>
  <si>
    <t xml:space="preserve"> INR -   </t>
  </si>
  <si>
    <t xml:space="preserve"> INR 800 </t>
  </si>
  <si>
    <t xml:space="preserve"> INR 850 </t>
  </si>
  <si>
    <t>C.Admission Fee</t>
  </si>
  <si>
    <t xml:space="preserve"> INR 3,500 </t>
  </si>
  <si>
    <t xml:space="preserve"> INR 4,000 </t>
  </si>
  <si>
    <t>Grand Total Charges &amp; Tution Fee</t>
  </si>
  <si>
    <t xml:space="preserve"> INR 6,650 </t>
  </si>
  <si>
    <t xml:space="preserve"> INR 3,150 </t>
  </si>
  <si>
    <t xml:space="preserve"> INR 7,000 </t>
  </si>
  <si>
    <t xml:space="preserve"> INR 7,700 </t>
  </si>
  <si>
    <t xml:space="preserve"> INR 3,700 </t>
  </si>
  <si>
    <t>Sibling Discount on Admission Fee only</t>
  </si>
  <si>
    <t xml:space="preserve"> INR (1,500)</t>
  </si>
  <si>
    <t>* Annual fees - Library,Lab,Extra Co-currucular activities,Development fees,Examination fees</t>
  </si>
  <si>
    <t>* Tuition Fee and Transport Fee will be collected quarterly</t>
  </si>
  <si>
    <t>* Traportation charges will be taken based on locality</t>
  </si>
  <si>
    <t>* Fee Collection dates April 1st -10th, July 1st -10th, October 1st -10th, Jan 1st -10th. Discount is applicable on Quarterly paymeny and before 10the of every Qtr</t>
  </si>
  <si>
    <r>
      <t>* Late Payment Fees of Rs 5 per day will be charged if</t>
    </r>
    <r>
      <rPr>
        <sz val="12"/>
        <color rgb="FF000000"/>
        <rFont val="Arial"/>
        <family val="2"/>
      </rPr>
      <t xml:space="preserve"> full payment is not received by the due date</t>
    </r>
  </si>
  <si>
    <t>* Sibling Discount on Tuition fee only  : 10% discount on second sibbling and 15% on third or more siblings.</t>
  </si>
  <si>
    <t>Academic Year 2021-2022</t>
  </si>
  <si>
    <t>Class IV-VII</t>
  </si>
  <si>
    <t>Class VIII-X</t>
  </si>
  <si>
    <t>*Sibling means the student whose real brother or sister is working in upper classes or same class</t>
  </si>
  <si>
    <t xml:space="preserve">* Fee Collection dates April 1st -10th, July 1st -10th, October 1st -10th, Jan 1st -10th </t>
  </si>
  <si>
    <t>*Discount is applicable on Quarterly paymeny and before 10the of every Qtr</t>
  </si>
  <si>
    <t>*Discount is applicable on Quarterly payment and before 10the of every Qtr</t>
  </si>
  <si>
    <t>*Admission will be waived for those student who will score Excellent in Test ,50% who will perform very good</t>
  </si>
  <si>
    <r>
      <t>* Late Payment Fees of Rs 5 per day will be charged if</t>
    </r>
    <r>
      <rPr>
        <sz val="11"/>
        <color rgb="FF000000"/>
        <rFont val="Arial"/>
        <family val="2"/>
      </rPr>
      <t xml:space="preserve"> full payment is not received by the due date</t>
    </r>
  </si>
  <si>
    <t>(Excellent  90-100%,Very good  80-89%)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</si>
</sst>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  <numFmt numFmtId="167" formatCode="_-* #,##0_-;\-* #,##0_-;_-* &quot;-&quot;??_-;_-@_-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FF00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414141"/>
      <name val="Arial"/>
      <family val="2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Arial Black"/>
      <family val="2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0" applyFont="1"/>
    <xf numFmtId="0" fontId="0" fillId="0" borderId="1" xfId="0" applyBorder="1"/>
    <xf numFmtId="166" fontId="0" fillId="0" borderId="0" xfId="0" applyNumberFormat="1"/>
    <xf numFmtId="0" fontId="0" fillId="0" borderId="0" xfId="0" applyBorder="1"/>
    <xf numFmtId="0" fontId="0" fillId="2" borderId="1" xfId="0" applyFill="1" applyBorder="1"/>
    <xf numFmtId="0" fontId="3" fillId="5" borderId="1" xfId="0" applyFont="1" applyFill="1" applyBorder="1"/>
    <xf numFmtId="0" fontId="0" fillId="0" borderId="1" xfId="0" applyFill="1" applyBorder="1"/>
    <xf numFmtId="0" fontId="0" fillId="3" borderId="3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166" fontId="8" fillId="4" borderId="1" xfId="3" applyNumberFormat="1" applyFont="1" applyFill="1" applyBorder="1"/>
    <xf numFmtId="166" fontId="9" fillId="4" borderId="1" xfId="3" applyNumberFormat="1" applyFont="1" applyFill="1" applyBorder="1"/>
    <xf numFmtId="0" fontId="9" fillId="0" borderId="1" xfId="0" applyFont="1" applyBorder="1"/>
    <xf numFmtId="0" fontId="0" fillId="8" borderId="1" xfId="0" applyFill="1" applyBorder="1"/>
    <xf numFmtId="0" fontId="0" fillId="9" borderId="1" xfId="0" applyFill="1" applyBorder="1"/>
    <xf numFmtId="166" fontId="8" fillId="9" borderId="1" xfId="3" applyNumberFormat="1" applyFont="1" applyFill="1" applyBorder="1"/>
    <xf numFmtId="166" fontId="1" fillId="0" borderId="0" xfId="0" applyNumberFormat="1" applyFont="1"/>
    <xf numFmtId="0" fontId="10" fillId="2" borderId="1" xfId="0" applyFont="1" applyFill="1" applyBorder="1" applyAlignment="1">
      <alignment wrapText="1"/>
    </xf>
    <xf numFmtId="167" fontId="11" fillId="7" borderId="1" xfId="1" applyNumberFormat="1" applyFont="1" applyFill="1" applyBorder="1" applyAlignment="1">
      <alignment wrapText="1"/>
    </xf>
    <xf numFmtId="0" fontId="5" fillId="6" borderId="1" xfId="0" applyFont="1" applyFill="1" applyBorder="1"/>
    <xf numFmtId="0" fontId="5" fillId="0" borderId="0" xfId="0" applyFont="1"/>
    <xf numFmtId="0" fontId="4" fillId="0" borderId="0" xfId="0" applyFont="1"/>
    <xf numFmtId="167" fontId="4" fillId="0" borderId="0" xfId="1" applyNumberFormat="1" applyFont="1"/>
    <xf numFmtId="0" fontId="5" fillId="0" borderId="1" xfId="0" applyFont="1" applyBorder="1"/>
    <xf numFmtId="0" fontId="12" fillId="0" borderId="0" xfId="0" applyFont="1"/>
    <xf numFmtId="167" fontId="5" fillId="0" borderId="1" xfId="1" applyNumberFormat="1" applyFont="1" applyBorder="1"/>
    <xf numFmtId="167" fontId="5" fillId="0" borderId="4" xfId="1" applyNumberFormat="1" applyFont="1" applyFill="1" applyBorder="1"/>
    <xf numFmtId="0" fontId="5" fillId="10" borderId="1" xfId="0" applyFont="1" applyFill="1" applyBorder="1"/>
    <xf numFmtId="167" fontId="5" fillId="10" borderId="1" xfId="1" applyNumberFormat="1" applyFont="1" applyFill="1" applyBorder="1"/>
    <xf numFmtId="0" fontId="4" fillId="10" borderId="0" xfId="0" applyFont="1" applyFill="1"/>
    <xf numFmtId="0" fontId="5" fillId="0" borderId="1" xfId="0" applyFont="1" applyFill="1" applyBorder="1"/>
    <xf numFmtId="167" fontId="5" fillId="0" borderId="1" xfId="1" applyNumberFormat="1" applyFont="1" applyFill="1" applyBorder="1"/>
    <xf numFmtId="0" fontId="5" fillId="12" borderId="1" xfId="0" applyFont="1" applyFill="1" applyBorder="1"/>
    <xf numFmtId="167" fontId="5" fillId="12" borderId="1" xfId="1" applyNumberFormat="1" applyFont="1" applyFill="1" applyBorder="1"/>
    <xf numFmtId="0" fontId="5" fillId="13" borderId="1" xfId="0" applyFont="1" applyFill="1" applyBorder="1"/>
    <xf numFmtId="167" fontId="5" fillId="13" borderId="1" xfId="1" applyNumberFormat="1" applyFont="1" applyFill="1" applyBorder="1"/>
    <xf numFmtId="0" fontId="5" fillId="0" borderId="1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2" borderId="1" xfId="0" applyFont="1" applyFill="1" applyBorder="1"/>
    <xf numFmtId="0" fontId="4" fillId="2" borderId="0" xfId="0" applyFont="1" applyFill="1"/>
    <xf numFmtId="167" fontId="5" fillId="0" borderId="0" xfId="1" applyNumberFormat="1" applyFont="1"/>
    <xf numFmtId="0" fontId="5" fillId="11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11" fillId="0" borderId="0" xfId="0" applyFont="1"/>
    <xf numFmtId="0" fontId="4" fillId="12" borderId="0" xfId="0" applyFont="1" applyFill="1"/>
    <xf numFmtId="0" fontId="4" fillId="13" borderId="0" xfId="0" applyFont="1" applyFill="1"/>
    <xf numFmtId="0" fontId="5" fillId="0" borderId="2" xfId="0" applyFont="1" applyFill="1" applyBorder="1"/>
    <xf numFmtId="167" fontId="5" fillId="14" borderId="0" xfId="1" applyNumberFormat="1" applyFont="1" applyFill="1"/>
    <xf numFmtId="167" fontId="11" fillId="14" borderId="1" xfId="1" applyNumberFormat="1" applyFont="1" applyFill="1" applyBorder="1" applyAlignment="1">
      <alignment wrapText="1"/>
    </xf>
    <xf numFmtId="167" fontId="5" fillId="14" borderId="1" xfId="1" applyNumberFormat="1" applyFont="1" applyFill="1" applyBorder="1"/>
    <xf numFmtId="0" fontId="5" fillId="8" borderId="1" xfId="0" applyFont="1" applyFill="1" applyBorder="1"/>
    <xf numFmtId="167" fontId="5" fillId="8" borderId="1" xfId="1" applyNumberFormat="1" applyFont="1" applyFill="1" applyBorder="1"/>
    <xf numFmtId="167" fontId="5" fillId="8" borderId="4" xfId="1" applyNumberFormat="1" applyFont="1" applyFill="1" applyBorder="1"/>
    <xf numFmtId="0" fontId="4" fillId="8" borderId="0" xfId="0" applyFont="1" applyFill="1"/>
    <xf numFmtId="0" fontId="5" fillId="0" borderId="1" xfId="2" applyFont="1" applyFill="1" applyBorder="1"/>
    <xf numFmtId="0" fontId="1" fillId="0" borderId="1" xfId="2" applyFont="1" applyFill="1" applyBorder="1"/>
    <xf numFmtId="167" fontId="5" fillId="0" borderId="0" xfId="1" applyNumberFormat="1" applyFont="1" applyFill="1" applyBorder="1"/>
    <xf numFmtId="0" fontId="5" fillId="0" borderId="4" xfId="0" applyFont="1" applyBorder="1"/>
    <xf numFmtId="0" fontId="13" fillId="5" borderId="0" xfId="0" applyFont="1" applyFill="1"/>
    <xf numFmtId="0" fontId="15" fillId="15" borderId="6" xfId="0" applyFont="1" applyFill="1" applyBorder="1" applyAlignment="1">
      <alignment horizontal="center" wrapText="1"/>
    </xf>
    <xf numFmtId="0" fontId="14" fillId="15" borderId="6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5" fillId="15" borderId="6" xfId="0" applyFont="1" applyFill="1" applyBorder="1" applyAlignment="1">
      <alignment wrapText="1"/>
    </xf>
    <xf numFmtId="0" fontId="14" fillId="16" borderId="6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Border="1"/>
    <xf numFmtId="167" fontId="10" fillId="0" borderId="0" xfId="1" applyNumberFormat="1" applyFont="1" applyFill="1" applyBorder="1"/>
    <xf numFmtId="0" fontId="5" fillId="12" borderId="0" xfId="0" applyFont="1" applyFill="1" applyBorder="1"/>
    <xf numFmtId="167" fontId="5" fillId="12" borderId="0" xfId="1" applyNumberFormat="1" applyFont="1" applyFill="1" applyBorder="1"/>
    <xf numFmtId="167" fontId="5" fillId="9" borderId="0" xfId="1" applyNumberFormat="1" applyFont="1" applyFill="1" applyBorder="1"/>
    <xf numFmtId="3" fontId="5" fillId="12" borderId="0" xfId="0" quotePrefix="1" applyNumberFormat="1" applyFont="1" applyFill="1" applyBorder="1" applyAlignment="1">
      <alignment wrapText="1"/>
    </xf>
    <xf numFmtId="167" fontId="4" fillId="2" borderId="0" xfId="1" applyNumberFormat="1" applyFont="1" applyFill="1"/>
    <xf numFmtId="0" fontId="12" fillId="17" borderId="0" xfId="0" applyFont="1" applyFill="1"/>
    <xf numFmtId="0" fontId="4" fillId="0" borderId="1" xfId="0" applyFont="1" applyBorder="1"/>
    <xf numFmtId="0" fontId="4" fillId="0" borderId="9" xfId="0" applyFont="1" applyFill="1" applyBorder="1"/>
    <xf numFmtId="0" fontId="4" fillId="0" borderId="10" xfId="0" applyFont="1" applyBorder="1"/>
    <xf numFmtId="9" fontId="4" fillId="0" borderId="11" xfId="4" applyFont="1" applyBorder="1"/>
    <xf numFmtId="0" fontId="4" fillId="0" borderId="12" xfId="0" applyFont="1" applyFill="1" applyBorder="1"/>
    <xf numFmtId="9" fontId="4" fillId="0" borderId="13" xfId="4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18" borderId="1" xfId="0" applyFont="1" applyFill="1" applyBorder="1"/>
    <xf numFmtId="9" fontId="4" fillId="18" borderId="3" xfId="4" applyFont="1" applyFill="1" applyBorder="1"/>
    <xf numFmtId="0" fontId="4" fillId="18" borderId="3" xfId="0" applyFont="1" applyFill="1" applyBorder="1"/>
    <xf numFmtId="0" fontId="5" fillId="12" borderId="1" xfId="0" quotePrefix="1" applyNumberFormat="1" applyFont="1" applyFill="1" applyBorder="1" applyAlignment="1">
      <alignment wrapText="1"/>
    </xf>
    <xf numFmtId="0" fontId="10" fillId="6" borderId="1" xfId="0" applyFont="1" applyFill="1" applyBorder="1"/>
    <xf numFmtId="167" fontId="10" fillId="6" borderId="1" xfId="1" applyNumberFormat="1" applyFont="1" applyFill="1" applyBorder="1"/>
    <xf numFmtId="0" fontId="17" fillId="0" borderId="0" xfId="0" applyFont="1" applyBorder="1"/>
    <xf numFmtId="0" fontId="17" fillId="0" borderId="0" xfId="0" applyFont="1"/>
    <xf numFmtId="3" fontId="18" fillId="0" borderId="0" xfId="0" quotePrefix="1" applyNumberFormat="1" applyFont="1"/>
    <xf numFmtId="0" fontId="18" fillId="0" borderId="0" xfId="0" applyFont="1"/>
    <xf numFmtId="0" fontId="19" fillId="2" borderId="1" xfId="0" applyFont="1" applyFill="1" applyBorder="1" applyAlignment="1">
      <alignment wrapText="1"/>
    </xf>
    <xf numFmtId="0" fontId="17" fillId="0" borderId="1" xfId="0" applyFont="1" applyFill="1" applyBorder="1"/>
    <xf numFmtId="0" fontId="17" fillId="12" borderId="1" xfId="0" applyFont="1" applyFill="1" applyBorder="1"/>
    <xf numFmtId="0" fontId="20" fillId="0" borderId="0" xfId="0" applyFont="1"/>
    <xf numFmtId="0" fontId="17" fillId="0" borderId="1" xfId="0" applyFont="1" applyBorder="1"/>
    <xf numFmtId="0" fontId="17" fillId="10" borderId="1" xfId="0" applyFont="1" applyFill="1" applyBorder="1"/>
    <xf numFmtId="0" fontId="17" fillId="8" borderId="1" xfId="0" applyFont="1" applyFill="1" applyBorder="1"/>
    <xf numFmtId="0" fontId="17" fillId="0" borderId="0" xfId="0" applyFont="1" applyFill="1"/>
    <xf numFmtId="0" fontId="20" fillId="0" borderId="0" xfId="0" applyFont="1" applyFill="1"/>
    <xf numFmtId="167" fontId="17" fillId="0" borderId="1" xfId="1" applyNumberFormat="1" applyFont="1" applyFill="1" applyBorder="1"/>
    <xf numFmtId="0" fontId="17" fillId="0" borderId="0" xfId="0" applyFont="1" applyFill="1" applyBorder="1"/>
    <xf numFmtId="167" fontId="17" fillId="0" borderId="0" xfId="1" applyNumberFormat="1" applyFont="1" applyFill="1" applyBorder="1"/>
    <xf numFmtId="0" fontId="21" fillId="0" borderId="0" xfId="0" applyFont="1" applyAlignment="1">
      <alignment horizontal="left"/>
    </xf>
    <xf numFmtId="167" fontId="21" fillId="0" borderId="0" xfId="1" applyNumberFormat="1" applyFont="1" applyAlignment="1">
      <alignment horizontal="center"/>
    </xf>
    <xf numFmtId="167" fontId="0" fillId="0" borderId="0" xfId="1" applyNumberFormat="1" applyFont="1"/>
    <xf numFmtId="167" fontId="1" fillId="0" borderId="0" xfId="1" applyNumberFormat="1" applyFont="1"/>
    <xf numFmtId="167" fontId="0" fillId="0" borderId="0" xfId="0" applyNumberFormat="1"/>
    <xf numFmtId="0" fontId="0" fillId="0" borderId="0" xfId="0"/>
    <xf numFmtId="43" fontId="23" fillId="0" borderId="1" xfId="5" applyFont="1" applyBorder="1" applyAlignment="1">
      <alignment horizontal="left" vertical="top" indent="2"/>
    </xf>
    <xf numFmtId="43" fontId="24" fillId="0" borderId="1" xfId="5" applyFont="1" applyBorder="1" applyAlignment="1">
      <alignment horizontal="left" vertical="top" indent="2"/>
    </xf>
    <xf numFmtId="43" fontId="24" fillId="0" borderId="1" xfId="5" applyFont="1" applyBorder="1" applyAlignment="1">
      <alignment horizontal="left" vertical="top" indent="1"/>
    </xf>
    <xf numFmtId="43" fontId="23" fillId="0" borderId="3" xfId="5" applyFont="1" applyBorder="1" applyAlignment="1">
      <alignment vertical="top"/>
    </xf>
    <xf numFmtId="43" fontId="24" fillId="0" borderId="1" xfId="5" applyFont="1" applyBorder="1" applyAlignment="1">
      <alignment vertical="top"/>
    </xf>
    <xf numFmtId="43" fontId="26" fillId="0" borderId="1" xfId="5" applyFont="1" applyBorder="1" applyAlignment="1">
      <alignment vertical="top"/>
    </xf>
    <xf numFmtId="43" fontId="24" fillId="0" borderId="0" xfId="5" applyFont="1" applyBorder="1" applyAlignment="1">
      <alignment horizontal="left" vertical="top" indent="2"/>
    </xf>
    <xf numFmtId="43" fontId="26" fillId="0" borderId="0" xfId="5" applyFont="1" applyBorder="1" applyAlignment="1">
      <alignment vertical="top"/>
    </xf>
    <xf numFmtId="43" fontId="22" fillId="0" borderId="0" xfId="5" applyFont="1" applyAlignment="1">
      <alignment vertical="top"/>
    </xf>
    <xf numFmtId="43" fontId="22" fillId="0" borderId="17" xfId="5" applyFont="1" applyBorder="1" applyAlignment="1">
      <alignment vertical="top"/>
    </xf>
    <xf numFmtId="43" fontId="25" fillId="0" borderId="17" xfId="5" applyFont="1" applyBorder="1" applyAlignment="1">
      <alignment vertical="top" wrapText="1"/>
    </xf>
    <xf numFmtId="167" fontId="24" fillId="0" borderId="1" xfId="1" applyNumberFormat="1" applyFont="1" applyBorder="1" applyAlignment="1">
      <alignment vertical="top"/>
    </xf>
    <xf numFmtId="167" fontId="24" fillId="0" borderId="21" xfId="1" applyNumberFormat="1" applyFont="1" applyBorder="1" applyAlignment="1">
      <alignment vertical="top"/>
    </xf>
    <xf numFmtId="167" fontId="24" fillId="0" borderId="22" xfId="1" applyNumberFormat="1" applyFont="1" applyBorder="1" applyAlignment="1">
      <alignment vertical="top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67" fontId="24" fillId="0" borderId="23" xfId="1" applyNumberFormat="1" applyFont="1" applyBorder="1" applyAlignment="1">
      <alignment vertical="top"/>
    </xf>
    <xf numFmtId="167" fontId="24" fillId="0" borderId="24" xfId="1" applyNumberFormat="1" applyFont="1" applyBorder="1" applyAlignment="1">
      <alignment vertical="top"/>
    </xf>
    <xf numFmtId="167" fontId="24" fillId="0" borderId="25" xfId="1" applyNumberFormat="1" applyFont="1" applyBorder="1" applyAlignment="1">
      <alignment vertical="top"/>
    </xf>
    <xf numFmtId="167" fontId="2" fillId="0" borderId="18" xfId="1" applyNumberFormat="1" applyFont="1" applyBorder="1"/>
    <xf numFmtId="167" fontId="2" fillId="0" borderId="19" xfId="1" applyNumberFormat="1" applyFont="1" applyBorder="1"/>
    <xf numFmtId="167" fontId="2" fillId="0" borderId="20" xfId="1" applyNumberFormat="1" applyFont="1" applyBorder="1"/>
    <xf numFmtId="167" fontId="2" fillId="0" borderId="1" xfId="1" applyNumberFormat="1" applyFont="1" applyBorder="1"/>
    <xf numFmtId="167" fontId="2" fillId="0" borderId="22" xfId="1" applyNumberFormat="1" applyFont="1" applyBorder="1"/>
    <xf numFmtId="167" fontId="27" fillId="0" borderId="21" xfId="1" applyNumberFormat="1" applyFont="1" applyFill="1" applyBorder="1" applyAlignment="1">
      <alignment vertical="top"/>
    </xf>
    <xf numFmtId="167" fontId="2" fillId="0" borderId="21" xfId="1" applyNumberFormat="1" applyFont="1" applyFill="1" applyBorder="1"/>
    <xf numFmtId="167" fontId="26" fillId="0" borderId="29" xfId="1" applyNumberFormat="1" applyFont="1" applyFill="1" applyBorder="1" applyAlignment="1">
      <alignment vertical="top"/>
    </xf>
    <xf numFmtId="167" fontId="1" fillId="0" borderId="30" xfId="0" applyNumberFormat="1" applyFont="1" applyBorder="1"/>
    <xf numFmtId="167" fontId="1" fillId="0" borderId="31" xfId="0" applyNumberFormat="1" applyFont="1" applyBorder="1"/>
    <xf numFmtId="165" fontId="24" fillId="19" borderId="4" xfId="1" applyFont="1" applyFill="1" applyBorder="1" applyAlignment="1">
      <alignment horizontal="left" vertical="top" indent="2"/>
    </xf>
    <xf numFmtId="165" fontId="24" fillId="19" borderId="4" xfId="1" applyFont="1" applyFill="1" applyBorder="1" applyAlignment="1">
      <alignment vertical="top"/>
    </xf>
    <xf numFmtId="165" fontId="0" fillId="19" borderId="0" xfId="1" applyFont="1" applyFill="1"/>
    <xf numFmtId="167" fontId="28" fillId="0" borderId="0" xfId="1" applyNumberFormat="1" applyFont="1" applyFill="1" applyBorder="1" applyAlignment="1">
      <alignment vertical="top"/>
    </xf>
    <xf numFmtId="0" fontId="29" fillId="0" borderId="0" xfId="0" applyFont="1"/>
    <xf numFmtId="167" fontId="28" fillId="0" borderId="1" xfId="1" applyNumberFormat="1" applyFont="1" applyFill="1" applyBorder="1" applyAlignment="1">
      <alignment vertical="top"/>
    </xf>
    <xf numFmtId="0" fontId="29" fillId="0" borderId="1" xfId="0" applyFont="1" applyBorder="1"/>
    <xf numFmtId="0" fontId="29" fillId="0" borderId="1" xfId="0" applyFont="1" applyFill="1" applyBorder="1"/>
    <xf numFmtId="167" fontId="29" fillId="0" borderId="1" xfId="1" applyNumberFormat="1" applyFont="1" applyBorder="1"/>
    <xf numFmtId="167" fontId="29" fillId="0" borderId="0" xfId="1" applyNumberFormat="1" applyFont="1"/>
    <xf numFmtId="167" fontId="24" fillId="0" borderId="0" xfId="1" applyNumberFormat="1" applyFont="1" applyBorder="1" applyAlignment="1">
      <alignment vertical="top"/>
    </xf>
    <xf numFmtId="167" fontId="29" fillId="0" borderId="0" xfId="0" applyNumberFormat="1" applyFont="1"/>
    <xf numFmtId="0" fontId="30" fillId="0" borderId="0" xfId="0" applyFont="1"/>
    <xf numFmtId="0" fontId="32" fillId="0" borderId="1" xfId="0" applyFont="1" applyBorder="1"/>
    <xf numFmtId="0" fontId="30" fillId="20" borderId="32" xfId="0" applyFont="1" applyFill="1" applyBorder="1" applyAlignment="1">
      <alignment horizontal="center"/>
    </xf>
    <xf numFmtId="0" fontId="6" fillId="21" borderId="32" xfId="0" applyFont="1" applyFill="1" applyBorder="1" applyAlignment="1">
      <alignment horizontal="center"/>
    </xf>
    <xf numFmtId="0" fontId="33" fillId="20" borderId="1" xfId="0" applyFont="1" applyFill="1" applyBorder="1" applyAlignment="1">
      <alignment horizontal="center"/>
    </xf>
    <xf numFmtId="0" fontId="30" fillId="20" borderId="0" xfId="0" applyFont="1" applyFill="1" applyAlignment="1">
      <alignment horizontal="center"/>
    </xf>
    <xf numFmtId="0" fontId="34" fillId="21" borderId="1" xfId="0" applyFont="1" applyFill="1" applyBorder="1" applyAlignment="1">
      <alignment horizontal="center"/>
    </xf>
    <xf numFmtId="0" fontId="34" fillId="21" borderId="0" xfId="0" applyFont="1" applyFill="1" applyAlignment="1">
      <alignment horizontal="center"/>
    </xf>
    <xf numFmtId="0" fontId="33" fillId="22" borderId="1" xfId="0" applyFont="1" applyFill="1" applyBorder="1" applyAlignment="1">
      <alignment horizontal="center"/>
    </xf>
    <xf numFmtId="0" fontId="30" fillId="20" borderId="1" xfId="0" applyFont="1" applyFill="1" applyBorder="1" applyAlignment="1">
      <alignment horizontal="center"/>
    </xf>
    <xf numFmtId="0" fontId="6" fillId="21" borderId="1" xfId="0" applyFont="1" applyFill="1" applyBorder="1" applyAlignment="1">
      <alignment horizontal="center"/>
    </xf>
    <xf numFmtId="0" fontId="6" fillId="21" borderId="33" xfId="0" applyFont="1" applyFill="1" applyBorder="1" applyAlignment="1">
      <alignment horizontal="center"/>
    </xf>
    <xf numFmtId="0" fontId="6" fillId="22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0" fillId="0" borderId="1" xfId="0" applyFont="1" applyBorder="1"/>
    <xf numFmtId="0" fontId="32" fillId="0" borderId="1" xfId="0" applyFont="1" applyBorder="1" applyAlignment="1">
      <alignment horizontal="left"/>
    </xf>
    <xf numFmtId="0" fontId="30" fillId="0" borderId="5" xfId="0" applyFont="1" applyBorder="1"/>
    <xf numFmtId="0" fontId="30" fillId="0" borderId="34" xfId="0" applyFont="1" applyBorder="1"/>
    <xf numFmtId="0" fontId="6" fillId="21" borderId="0" xfId="0" applyFont="1" applyFill="1" applyAlignment="1">
      <alignment horizontal="center"/>
    </xf>
    <xf numFmtId="0" fontId="30" fillId="22" borderId="1" xfId="0" applyFont="1" applyFill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2" fillId="21" borderId="1" xfId="0" applyFont="1" applyFill="1" applyBorder="1"/>
    <xf numFmtId="0" fontId="33" fillId="23" borderId="24" xfId="0" applyFont="1" applyFill="1" applyBorder="1"/>
    <xf numFmtId="0" fontId="33" fillId="21" borderId="33" xfId="0" applyFont="1" applyFill="1" applyBorder="1"/>
    <xf numFmtId="0" fontId="33" fillId="21" borderId="24" xfId="0" applyFont="1" applyFill="1" applyBorder="1"/>
    <xf numFmtId="0" fontId="33" fillId="22" borderId="24" xfId="0" applyFont="1" applyFill="1" applyBorder="1"/>
    <xf numFmtId="0" fontId="32" fillId="24" borderId="1" xfId="0" applyFont="1" applyFill="1" applyBorder="1"/>
    <xf numFmtId="0" fontId="30" fillId="24" borderId="1" xfId="0" applyFont="1" applyFill="1" applyBorder="1"/>
    <xf numFmtId="0" fontId="30" fillId="24" borderId="35" xfId="0" applyFont="1" applyFill="1" applyBorder="1"/>
    <xf numFmtId="0" fontId="30" fillId="24" borderId="0" xfId="0" applyFont="1" applyFill="1"/>
    <xf numFmtId="0" fontId="30" fillId="24" borderId="34" xfId="0" applyFont="1" applyFill="1" applyBorder="1"/>
    <xf numFmtId="0" fontId="30" fillId="0" borderId="0" xfId="0" applyFont="1"/>
    <xf numFmtId="0" fontId="30" fillId="0" borderId="0" xfId="0" applyFont="1" applyBorder="1"/>
    <xf numFmtId="0" fontId="32" fillId="24" borderId="0" xfId="0" applyFont="1" applyFill="1" applyBorder="1"/>
    <xf numFmtId="0" fontId="30" fillId="0" borderId="0" xfId="0" applyFont="1" applyAlignment="1"/>
    <xf numFmtId="0" fontId="32" fillId="0" borderId="17" xfId="0" applyFont="1" applyBorder="1"/>
    <xf numFmtId="0" fontId="30" fillId="6" borderId="0" xfId="0" applyFont="1" applyFill="1" applyAlignment="1"/>
    <xf numFmtId="0" fontId="30" fillId="25" borderId="4" xfId="0" applyFont="1" applyFill="1" applyBorder="1" applyAlignment="1">
      <alignment horizontal="center"/>
    </xf>
    <xf numFmtId="0" fontId="0" fillId="6" borderId="0" xfId="0" applyFill="1"/>
    <xf numFmtId="0" fontId="30" fillId="0" borderId="0" xfId="0" applyFont="1"/>
    <xf numFmtId="167" fontId="30" fillId="20" borderId="1" xfId="1" applyNumberFormat="1" applyFont="1" applyFill="1" applyBorder="1" applyAlignment="1">
      <alignment horizontal="center"/>
    </xf>
    <xf numFmtId="167" fontId="30" fillId="25" borderId="4" xfId="1" applyNumberFormat="1" applyFont="1" applyFill="1" applyBorder="1" applyAlignment="1">
      <alignment horizontal="center"/>
    </xf>
    <xf numFmtId="167" fontId="6" fillId="21" borderId="1" xfId="1" applyNumberFormat="1" applyFont="1" applyFill="1" applyBorder="1" applyAlignment="1">
      <alignment horizontal="center"/>
    </xf>
    <xf numFmtId="167" fontId="30" fillId="0" borderId="1" xfId="1" applyNumberFormat="1" applyFont="1" applyBorder="1" applyAlignment="1">
      <alignment horizontal="center"/>
    </xf>
    <xf numFmtId="167" fontId="30" fillId="6" borderId="4" xfId="1" applyNumberFormat="1" applyFont="1" applyFill="1" applyBorder="1" applyAlignment="1">
      <alignment horizontal="center"/>
    </xf>
    <xf numFmtId="167" fontId="6" fillId="0" borderId="1" xfId="1" applyNumberFormat="1" applyFont="1" applyBorder="1" applyAlignment="1">
      <alignment horizontal="center"/>
    </xf>
    <xf numFmtId="167" fontId="30" fillId="0" borderId="1" xfId="1" applyNumberFormat="1" applyFont="1" applyBorder="1"/>
    <xf numFmtId="167" fontId="30" fillId="6" borderId="4" xfId="1" applyNumberFormat="1" applyFont="1" applyFill="1" applyBorder="1"/>
    <xf numFmtId="167" fontId="30" fillId="0" borderId="5" xfId="1" applyNumberFormat="1" applyFont="1" applyBorder="1"/>
    <xf numFmtId="167" fontId="30" fillId="0" borderId="0" xfId="1" applyNumberFormat="1" applyFont="1"/>
    <xf numFmtId="167" fontId="30" fillId="0" borderId="34" xfId="1" applyNumberFormat="1" applyFont="1" applyBorder="1"/>
    <xf numFmtId="167" fontId="30" fillId="0" borderId="35" xfId="1" applyNumberFormat="1" applyFont="1" applyBorder="1" applyAlignment="1">
      <alignment horizontal="center"/>
    </xf>
    <xf numFmtId="167" fontId="33" fillId="23" borderId="24" xfId="1" applyNumberFormat="1" applyFont="1" applyFill="1" applyBorder="1"/>
    <xf numFmtId="167" fontId="33" fillId="25" borderId="4" xfId="1" applyNumberFormat="1" applyFont="1" applyFill="1" applyBorder="1"/>
    <xf numFmtId="167" fontId="30" fillId="24" borderId="1" xfId="1" applyNumberFormat="1" applyFont="1" applyFill="1" applyBorder="1"/>
    <xf numFmtId="167" fontId="30" fillId="24" borderId="35" xfId="1" applyNumberFormat="1" applyFont="1" applyFill="1" applyBorder="1"/>
    <xf numFmtId="167" fontId="30" fillId="25" borderId="4" xfId="1" applyNumberFormat="1" applyFont="1" applyFill="1" applyBorder="1"/>
    <xf numFmtId="167" fontId="30" fillId="24" borderId="0" xfId="1" applyNumberFormat="1" applyFont="1" applyFill="1"/>
    <xf numFmtId="167" fontId="30" fillId="24" borderId="34" xfId="1" applyNumberFormat="1" applyFont="1" applyFill="1" applyBorder="1"/>
    <xf numFmtId="167" fontId="31" fillId="0" borderId="17" xfId="1" applyNumberFormat="1" applyFont="1" applyBorder="1" applyAlignment="1"/>
    <xf numFmtId="167" fontId="31" fillId="6" borderId="0" xfId="1" applyNumberFormat="1" applyFont="1" applyFill="1" applyBorder="1" applyAlignment="1"/>
    <xf numFmtId="167" fontId="0" fillId="0" borderId="0" xfId="1" applyNumberFormat="1" applyFont="1" applyBorder="1"/>
    <xf numFmtId="167" fontId="33" fillId="22" borderId="1" xfId="1" applyNumberFormat="1" applyFont="1" applyFill="1" applyBorder="1" applyAlignment="1">
      <alignment horizontal="center"/>
    </xf>
    <xf numFmtId="167" fontId="6" fillId="22" borderId="1" xfId="1" applyNumberFormat="1" applyFont="1" applyFill="1" applyBorder="1" applyAlignment="1">
      <alignment horizontal="center"/>
    </xf>
    <xf numFmtId="167" fontId="30" fillId="22" borderId="1" xfId="1" applyNumberFormat="1" applyFont="1" applyFill="1" applyBorder="1" applyAlignment="1">
      <alignment horizontal="center"/>
    </xf>
    <xf numFmtId="167" fontId="33" fillId="22" borderId="24" xfId="1" applyNumberFormat="1" applyFont="1" applyFill="1" applyBorder="1"/>
    <xf numFmtId="0" fontId="4" fillId="5" borderId="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4" fillId="15" borderId="7" xfId="0" applyFont="1" applyFill="1" applyBorder="1" applyAlignment="1">
      <alignment wrapText="1"/>
    </xf>
    <xf numFmtId="0" fontId="14" fillId="15" borderId="8" xfId="0" applyFont="1" applyFill="1" applyBorder="1" applyAlignment="1">
      <alignment wrapText="1"/>
    </xf>
    <xf numFmtId="167" fontId="32" fillId="22" borderId="3" xfId="1" applyNumberFormat="1" applyFont="1" applyFill="1" applyBorder="1" applyAlignment="1">
      <alignment horizontal="center" wrapText="1"/>
    </xf>
    <xf numFmtId="167" fontId="32" fillId="22" borderId="17" xfId="1" applyNumberFormat="1" applyFont="1" applyFill="1" applyBorder="1" applyAlignment="1">
      <alignment horizontal="center" wrapText="1"/>
    </xf>
    <xf numFmtId="167" fontId="32" fillId="22" borderId="2" xfId="1" applyNumberFormat="1" applyFont="1" applyFill="1" applyBorder="1" applyAlignment="1">
      <alignment horizontal="center" wrapText="1"/>
    </xf>
    <xf numFmtId="0" fontId="32" fillId="20" borderId="3" xfId="0" applyFont="1" applyFill="1" applyBorder="1" applyAlignment="1">
      <alignment horizontal="center" wrapText="1"/>
    </xf>
    <xf numFmtId="0" fontId="32" fillId="20" borderId="17" xfId="0" applyFont="1" applyFill="1" applyBorder="1" applyAlignment="1">
      <alignment horizontal="center" wrapText="1"/>
    </xf>
    <xf numFmtId="0" fontId="32" fillId="20" borderId="2" xfId="0" applyFont="1" applyFill="1" applyBorder="1" applyAlignment="1">
      <alignment horizontal="center" wrapText="1"/>
    </xf>
    <xf numFmtId="0" fontId="32" fillId="21" borderId="3" xfId="0" applyFont="1" applyFill="1" applyBorder="1" applyAlignment="1">
      <alignment horizontal="center" wrapText="1"/>
    </xf>
    <xf numFmtId="0" fontId="32" fillId="21" borderId="17" xfId="0" applyFont="1" applyFill="1" applyBorder="1" applyAlignment="1">
      <alignment horizontal="center" wrapText="1"/>
    </xf>
    <xf numFmtId="0" fontId="32" fillId="21" borderId="2" xfId="0" applyFont="1" applyFill="1" applyBorder="1" applyAlignment="1">
      <alignment horizontal="center" wrapText="1"/>
    </xf>
    <xf numFmtId="0" fontId="30" fillId="0" borderId="0" xfId="0" applyFont="1"/>
    <xf numFmtId="0" fontId="30" fillId="0" borderId="36" xfId="0" applyFont="1" applyBorder="1"/>
    <xf numFmtId="0" fontId="31" fillId="0" borderId="3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22" borderId="3" xfId="0" applyFont="1" applyFill="1" applyBorder="1" applyAlignment="1">
      <alignment horizontal="center" wrapText="1"/>
    </xf>
    <xf numFmtId="0" fontId="32" fillId="22" borderId="17" xfId="0" applyFont="1" applyFill="1" applyBorder="1" applyAlignment="1">
      <alignment horizontal="center" wrapText="1"/>
    </xf>
    <xf numFmtId="0" fontId="32" fillId="22" borderId="2" xfId="0" applyFont="1" applyFill="1" applyBorder="1" applyAlignment="1">
      <alignment horizontal="center" wrapText="1"/>
    </xf>
    <xf numFmtId="0" fontId="32" fillId="0" borderId="32" xfId="0" applyFont="1" applyBorder="1"/>
    <xf numFmtId="0" fontId="32" fillId="0" borderId="37" xfId="0" applyFont="1" applyBorder="1"/>
    <xf numFmtId="167" fontId="32" fillId="22" borderId="3" xfId="1" applyNumberFormat="1" applyFont="1" applyFill="1" applyBorder="1" applyAlignment="1">
      <alignment horizontal="center"/>
    </xf>
    <xf numFmtId="167" fontId="32" fillId="22" borderId="17" xfId="1" applyNumberFormat="1" applyFont="1" applyFill="1" applyBorder="1" applyAlignment="1">
      <alignment horizontal="center"/>
    </xf>
    <xf numFmtId="167" fontId="32" fillId="22" borderId="2" xfId="1" applyNumberFormat="1" applyFont="1" applyFill="1" applyBorder="1" applyAlignment="1">
      <alignment horizontal="center"/>
    </xf>
    <xf numFmtId="0" fontId="31" fillId="0" borderId="36" xfId="0" applyFont="1" applyBorder="1" applyAlignment="1"/>
    <xf numFmtId="0" fontId="31" fillId="6" borderId="0" xfId="0" applyFont="1" applyFill="1" applyBorder="1" applyAlignment="1"/>
    <xf numFmtId="0" fontId="31" fillId="0" borderId="0" xfId="0" applyFont="1" applyBorder="1" applyAlignment="1"/>
    <xf numFmtId="0" fontId="30" fillId="6" borderId="0" xfId="0" applyFont="1" applyFill="1" applyBorder="1" applyAlignment="1"/>
    <xf numFmtId="0" fontId="30" fillId="0" borderId="0" xfId="0" applyFont="1" applyBorder="1" applyAlignment="1"/>
  </cellXfs>
  <cellStyles count="6">
    <cellStyle name="Comma" xfId="1" builtinId="3"/>
    <cellStyle name="Comma 2" xfId="3"/>
    <cellStyle name="Comma 3" xfId="5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azi.islam/AppData/Local/Microsoft/Windows/INetCache/IE/VVYXBE2H/Gps%20financial%202019-2020%20(19.4.1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s"/>
      <sheetName val="Admission"/>
      <sheetName val="Annual"/>
      <sheetName val="Dues"/>
      <sheetName val="Transport"/>
      <sheetName val="Tuition"/>
      <sheetName val="left out students"/>
      <sheetName val="OUTSTANDING"/>
      <sheetName val="Trans Fee-Rev-Village"/>
      <sheetName val="MASTER FILES"/>
      <sheetName val="reco"/>
      <sheetName val="Source file"/>
      <sheetName val="Daily collection"/>
      <sheetName val="form sold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A15">
            <v>501</v>
          </cell>
          <cell r="B15" t="str">
            <v>Himanshi</v>
          </cell>
        </row>
        <row r="16">
          <cell r="A16">
            <v>505</v>
          </cell>
          <cell r="B16" t="str">
            <v>Basma Jainab</v>
          </cell>
        </row>
        <row r="17">
          <cell r="A17">
            <v>512</v>
          </cell>
          <cell r="B17" t="str">
            <v>MD Aariz</v>
          </cell>
        </row>
        <row r="18">
          <cell r="A18">
            <v>514</v>
          </cell>
          <cell r="B18" t="str">
            <v>Hariz Habib Khan</v>
          </cell>
        </row>
        <row r="19">
          <cell r="A19">
            <v>516</v>
          </cell>
          <cell r="B19" t="str">
            <v>Fatiha Khanam</v>
          </cell>
        </row>
        <row r="20">
          <cell r="A20">
            <v>517</v>
          </cell>
          <cell r="B20" t="str">
            <v xml:space="preserve">Sibgatullah </v>
          </cell>
        </row>
        <row r="21">
          <cell r="A21">
            <v>519</v>
          </cell>
          <cell r="B21" t="str">
            <v>Dipanshu Kumar</v>
          </cell>
        </row>
        <row r="22">
          <cell r="A22">
            <v>524</v>
          </cell>
          <cell r="B22" t="str">
            <v>Shibgha Naaz</v>
          </cell>
        </row>
        <row r="23">
          <cell r="A23">
            <v>532</v>
          </cell>
          <cell r="B23" t="str">
            <v>Arsh Alam</v>
          </cell>
        </row>
        <row r="24">
          <cell r="A24">
            <v>536</v>
          </cell>
          <cell r="B24" t="str">
            <v>Gulnaz Gani</v>
          </cell>
        </row>
        <row r="25">
          <cell r="A25">
            <v>537</v>
          </cell>
          <cell r="B25" t="str">
            <v>Aiyesha Javed</v>
          </cell>
        </row>
        <row r="26">
          <cell r="A26">
            <v>547</v>
          </cell>
          <cell r="B26" t="str">
            <v>Nayab Afzal</v>
          </cell>
        </row>
        <row r="27">
          <cell r="A27">
            <v>576</v>
          </cell>
          <cell r="B27" t="str">
            <v>Adiba Khan</v>
          </cell>
        </row>
        <row r="28">
          <cell r="A28">
            <v>554</v>
          </cell>
          <cell r="B28" t="str">
            <v>Naitik Kumar Singh</v>
          </cell>
        </row>
        <row r="29">
          <cell r="A29">
            <v>558</v>
          </cell>
          <cell r="B29" t="str">
            <v>Jaajvi Naaz</v>
          </cell>
        </row>
        <row r="30">
          <cell r="A30">
            <v>560</v>
          </cell>
          <cell r="B30" t="str">
            <v>Reyan Khan</v>
          </cell>
        </row>
        <row r="31">
          <cell r="A31">
            <v>565</v>
          </cell>
          <cell r="B31" t="str">
            <v>Rehan Ahmad</v>
          </cell>
        </row>
        <row r="32">
          <cell r="A32">
            <v>581</v>
          </cell>
          <cell r="B32" t="str">
            <v>Arqam Zeya</v>
          </cell>
        </row>
        <row r="33">
          <cell r="A33">
            <v>590</v>
          </cell>
          <cell r="B33" t="str">
            <v>Arham Khan</v>
          </cell>
        </row>
        <row r="34">
          <cell r="A34">
            <v>594</v>
          </cell>
          <cell r="B34" t="str">
            <v>Dilkhush Kumar</v>
          </cell>
        </row>
        <row r="35">
          <cell r="A35">
            <v>591</v>
          </cell>
          <cell r="B35" t="str">
            <v>Jairajbeer</v>
          </cell>
        </row>
        <row r="36">
          <cell r="A36">
            <v>598</v>
          </cell>
          <cell r="B36" t="str">
            <v>Asad Khan</v>
          </cell>
        </row>
        <row r="37">
          <cell r="A37">
            <v>595</v>
          </cell>
          <cell r="B37" t="str">
            <v>Sidra Ayubi</v>
          </cell>
        </row>
        <row r="38">
          <cell r="A38">
            <v>605</v>
          </cell>
          <cell r="B38" t="str">
            <v>Piyush Kumar s/o Upendra</v>
          </cell>
        </row>
        <row r="39">
          <cell r="A39">
            <v>606</v>
          </cell>
          <cell r="B39" t="str">
            <v>Roushan kumar</v>
          </cell>
        </row>
        <row r="40">
          <cell r="A40">
            <v>601</v>
          </cell>
          <cell r="B40" t="str">
            <v>Enaya Hammad</v>
          </cell>
        </row>
        <row r="41">
          <cell r="A41">
            <v>469</v>
          </cell>
          <cell r="B41" t="str">
            <v xml:space="preserve">Hardik ranjan </v>
          </cell>
        </row>
        <row r="42">
          <cell r="A42">
            <v>504</v>
          </cell>
          <cell r="B42" t="str">
            <v>Abhishek Raj</v>
          </cell>
        </row>
        <row r="43">
          <cell r="A43">
            <v>533</v>
          </cell>
          <cell r="B43" t="str">
            <v>Shumaila Shakil</v>
          </cell>
        </row>
        <row r="44">
          <cell r="A44">
            <v>542</v>
          </cell>
          <cell r="B44" t="str">
            <v>Darsh kumar</v>
          </cell>
        </row>
        <row r="45">
          <cell r="A45">
            <v>549</v>
          </cell>
          <cell r="B45" t="str">
            <v>Piyush Kumar</v>
          </cell>
        </row>
        <row r="46">
          <cell r="A46">
            <v>553</v>
          </cell>
          <cell r="B46" t="str">
            <v>Aysha Nahid</v>
          </cell>
        </row>
        <row r="47">
          <cell r="A47">
            <v>559</v>
          </cell>
          <cell r="B47" t="str">
            <v>Hamza Husain</v>
          </cell>
        </row>
        <row r="48">
          <cell r="A48">
            <v>566</v>
          </cell>
          <cell r="B48" t="str">
            <v>Md.Asif</v>
          </cell>
        </row>
        <row r="49">
          <cell r="A49">
            <v>569</v>
          </cell>
          <cell r="B49" t="str">
            <v>Afiza Kaisar</v>
          </cell>
        </row>
        <row r="50">
          <cell r="A50">
            <v>335</v>
          </cell>
          <cell r="B50" t="str">
            <v>Aanush Ahmad</v>
          </cell>
        </row>
        <row r="51">
          <cell r="A51">
            <v>455</v>
          </cell>
          <cell r="B51" t="str">
            <v>Alisha Khan</v>
          </cell>
        </row>
        <row r="52">
          <cell r="A52">
            <v>390</v>
          </cell>
          <cell r="B52" t="str">
            <v>Anas Khan</v>
          </cell>
        </row>
        <row r="53">
          <cell r="A53">
            <v>384</v>
          </cell>
          <cell r="B53" t="str">
            <v>Anas Raza</v>
          </cell>
        </row>
        <row r="54">
          <cell r="A54">
            <v>297</v>
          </cell>
          <cell r="B54" t="str">
            <v>Arib Khan</v>
          </cell>
        </row>
        <row r="55">
          <cell r="A55">
            <v>307</v>
          </cell>
          <cell r="B55" t="str">
            <v>Asad Raza Khan</v>
          </cell>
        </row>
        <row r="56">
          <cell r="A56">
            <v>302</v>
          </cell>
          <cell r="B56" t="str">
            <v>Divya Nansi</v>
          </cell>
        </row>
        <row r="57">
          <cell r="A57">
            <v>245</v>
          </cell>
          <cell r="B57" t="str">
            <v>Fahad Sarfraz</v>
          </cell>
        </row>
        <row r="58">
          <cell r="A58">
            <v>444</v>
          </cell>
          <cell r="B58" t="str">
            <v>Inzmam Khan</v>
          </cell>
        </row>
        <row r="59">
          <cell r="A59">
            <v>260</v>
          </cell>
          <cell r="B59" t="str">
            <v>Kasaf Imran</v>
          </cell>
        </row>
        <row r="60">
          <cell r="A60">
            <v>266</v>
          </cell>
          <cell r="B60" t="str">
            <v>Modassir Ansar</v>
          </cell>
        </row>
        <row r="61">
          <cell r="A61">
            <v>347</v>
          </cell>
          <cell r="B61" t="str">
            <v>Priyanshu Kumari</v>
          </cell>
        </row>
        <row r="62">
          <cell r="A62">
            <v>262</v>
          </cell>
          <cell r="B62" t="str">
            <v>Raunak Raj</v>
          </cell>
        </row>
        <row r="63">
          <cell r="A63">
            <v>296</v>
          </cell>
          <cell r="B63" t="str">
            <v>Raushd Raza</v>
          </cell>
        </row>
        <row r="64">
          <cell r="A64">
            <v>276</v>
          </cell>
          <cell r="B64" t="str">
            <v>Rishav Raj</v>
          </cell>
        </row>
        <row r="65">
          <cell r="A65">
            <v>250</v>
          </cell>
          <cell r="B65" t="str">
            <v>Shrishti Kumari</v>
          </cell>
        </row>
        <row r="66">
          <cell r="A66">
            <v>316</v>
          </cell>
          <cell r="B66" t="str">
            <v>Talha Ali</v>
          </cell>
        </row>
        <row r="67">
          <cell r="A67">
            <v>376</v>
          </cell>
          <cell r="B67" t="str">
            <v>Umar Faruque</v>
          </cell>
        </row>
        <row r="68">
          <cell r="A68">
            <v>235</v>
          </cell>
          <cell r="B68" t="str">
            <v>Yash Raj</v>
          </cell>
        </row>
        <row r="69">
          <cell r="A69">
            <v>482</v>
          </cell>
          <cell r="B69" t="str">
            <v>Zobia Khan</v>
          </cell>
        </row>
        <row r="70">
          <cell r="A70">
            <v>437</v>
          </cell>
          <cell r="B70" t="str">
            <v>Mozammil Kamal</v>
          </cell>
        </row>
        <row r="71">
          <cell r="A71">
            <v>322</v>
          </cell>
          <cell r="B71" t="str">
            <v>Hamza Azam</v>
          </cell>
        </row>
        <row r="72">
          <cell r="A72">
            <v>596</v>
          </cell>
          <cell r="B72" t="str">
            <v>Izma Jawed</v>
          </cell>
        </row>
        <row r="73">
          <cell r="A73">
            <v>450</v>
          </cell>
          <cell r="B73" t="str">
            <v>Rida Aafiya</v>
          </cell>
        </row>
        <row r="74">
          <cell r="A74">
            <v>363</v>
          </cell>
          <cell r="B74" t="str">
            <v>Adnan Sami</v>
          </cell>
        </row>
        <row r="75">
          <cell r="A75">
            <v>582</v>
          </cell>
          <cell r="B75" t="str">
            <v>Sahra Tabassum</v>
          </cell>
        </row>
        <row r="76">
          <cell r="A76">
            <v>583</v>
          </cell>
          <cell r="B76" t="str">
            <v>Md.Salamatullah</v>
          </cell>
        </row>
        <row r="77">
          <cell r="A77">
            <v>265</v>
          </cell>
          <cell r="B77" t="str">
            <v xml:space="preserve">Hamad Ashrafi </v>
          </cell>
        </row>
        <row r="78">
          <cell r="A78">
            <v>503</v>
          </cell>
          <cell r="B78" t="str">
            <v>Vivek Raj</v>
          </cell>
        </row>
        <row r="79">
          <cell r="A79">
            <v>599</v>
          </cell>
          <cell r="B79" t="str">
            <v xml:space="preserve">Alina Khan </v>
          </cell>
        </row>
        <row r="80">
          <cell r="A80">
            <v>507</v>
          </cell>
          <cell r="B80" t="str">
            <v>Piyush Kumar s/o Arun Sharma</v>
          </cell>
        </row>
        <row r="81">
          <cell r="A81">
            <v>513</v>
          </cell>
          <cell r="B81" t="str">
            <v>Saiba Kainat</v>
          </cell>
        </row>
        <row r="82">
          <cell r="A82">
            <v>535</v>
          </cell>
          <cell r="B82" t="str">
            <v>Gulazen gani</v>
          </cell>
        </row>
        <row r="83">
          <cell r="A83">
            <v>543</v>
          </cell>
          <cell r="B83" t="str">
            <v>Gulsan Kumar</v>
          </cell>
        </row>
        <row r="84">
          <cell r="A84">
            <v>548</v>
          </cell>
          <cell r="B84" t="str">
            <v>Alok Raj S/o Akhilesh</v>
          </cell>
        </row>
        <row r="85">
          <cell r="A85">
            <v>550</v>
          </cell>
          <cell r="B85" t="str">
            <v>Rahul Kumar</v>
          </cell>
        </row>
        <row r="86">
          <cell r="A86">
            <v>551</v>
          </cell>
          <cell r="B86" t="str">
            <v>Princy kumari</v>
          </cell>
        </row>
        <row r="87">
          <cell r="A87">
            <v>562</v>
          </cell>
          <cell r="B87" t="str">
            <v>Zaman Ali</v>
          </cell>
        </row>
        <row r="88">
          <cell r="A88">
            <v>572</v>
          </cell>
          <cell r="B88" t="str">
            <v>Md. Ayan Khan</v>
          </cell>
        </row>
        <row r="89">
          <cell r="A89">
            <v>575</v>
          </cell>
          <cell r="B89" t="str">
            <v>Uqba Naaz</v>
          </cell>
        </row>
        <row r="90">
          <cell r="A90">
            <v>271</v>
          </cell>
          <cell r="B90" t="str">
            <v xml:space="preserve">Aliya Parween </v>
          </cell>
        </row>
        <row r="91">
          <cell r="A91">
            <v>331</v>
          </cell>
          <cell r="B91" t="str">
            <v>Aradya Gupta</v>
          </cell>
        </row>
        <row r="92">
          <cell r="A92">
            <v>313</v>
          </cell>
          <cell r="B92" t="str">
            <v xml:space="preserve">Asjad Raza </v>
          </cell>
        </row>
        <row r="93">
          <cell r="A93">
            <v>278</v>
          </cell>
          <cell r="B93" t="str">
            <v>Ayan Khan</v>
          </cell>
        </row>
        <row r="94">
          <cell r="A94">
            <v>499</v>
          </cell>
          <cell r="B94" t="str">
            <v>Ayush Kumar</v>
          </cell>
        </row>
        <row r="95">
          <cell r="A95">
            <v>317</v>
          </cell>
          <cell r="B95" t="str">
            <v>Divya Kaushik</v>
          </cell>
        </row>
        <row r="96">
          <cell r="A96">
            <v>374</v>
          </cell>
          <cell r="B96" t="str">
            <v>Faisal Iqbal</v>
          </cell>
        </row>
        <row r="97">
          <cell r="A97">
            <v>252</v>
          </cell>
          <cell r="B97" t="str">
            <v>Krish Kumar</v>
          </cell>
        </row>
        <row r="98">
          <cell r="A98">
            <v>287</v>
          </cell>
          <cell r="B98" t="str">
            <v>Mahvish Parween</v>
          </cell>
        </row>
        <row r="99">
          <cell r="A99">
            <v>321</v>
          </cell>
          <cell r="B99" t="str">
            <v xml:space="preserve">Miskat Khan </v>
          </cell>
        </row>
        <row r="100">
          <cell r="A100">
            <v>124</v>
          </cell>
          <cell r="B100" t="str">
            <v>Priyanshu Kumar</v>
          </cell>
        </row>
        <row r="101">
          <cell r="A101">
            <v>361</v>
          </cell>
          <cell r="B101" t="str">
            <v>Raunak Kumar</v>
          </cell>
        </row>
        <row r="102">
          <cell r="A102">
            <v>334</v>
          </cell>
          <cell r="B102" t="str">
            <v>Reyan Zaki</v>
          </cell>
        </row>
        <row r="103">
          <cell r="A103">
            <v>234</v>
          </cell>
          <cell r="B103" t="str">
            <v>Sadiya Imtiyaz</v>
          </cell>
        </row>
        <row r="104">
          <cell r="A104">
            <v>356</v>
          </cell>
          <cell r="B104" t="str">
            <v>Saheb Khan</v>
          </cell>
        </row>
        <row r="105">
          <cell r="A105">
            <v>357</v>
          </cell>
          <cell r="B105" t="str">
            <v>Sajan Khan</v>
          </cell>
        </row>
        <row r="106">
          <cell r="A106">
            <v>282</v>
          </cell>
          <cell r="B106" t="str">
            <v>Sauban Raza Khan</v>
          </cell>
        </row>
        <row r="107">
          <cell r="A107">
            <v>116</v>
          </cell>
          <cell r="B107" t="str">
            <v>Shriyashi Kumari</v>
          </cell>
        </row>
        <row r="108">
          <cell r="A108">
            <v>312</v>
          </cell>
          <cell r="B108" t="str">
            <v>Sumaiya Khan</v>
          </cell>
        </row>
        <row r="109">
          <cell r="A109">
            <v>422</v>
          </cell>
          <cell r="B109" t="str">
            <v>Vicky Kumar</v>
          </cell>
        </row>
        <row r="110">
          <cell r="A110">
            <v>198</v>
          </cell>
          <cell r="B110" t="str">
            <v>Zeenat Firdaus</v>
          </cell>
        </row>
        <row r="111">
          <cell r="A111">
            <v>309</v>
          </cell>
          <cell r="B111" t="str">
            <v>Zeeshan Ansari</v>
          </cell>
        </row>
        <row r="112">
          <cell r="A112">
            <v>241</v>
          </cell>
          <cell r="B112" t="str">
            <v>Zonorain Khan</v>
          </cell>
        </row>
        <row r="113">
          <cell r="A113">
            <v>388</v>
          </cell>
          <cell r="B113" t="str">
            <v>Ibrah Khatoon</v>
          </cell>
        </row>
        <row r="114">
          <cell r="A114">
            <v>362</v>
          </cell>
          <cell r="B114" t="str">
            <v>Atif Khan</v>
          </cell>
        </row>
        <row r="115">
          <cell r="A115">
            <v>586</v>
          </cell>
          <cell r="B115" t="str">
            <v>Naitik Kumar S/o</v>
          </cell>
        </row>
        <row r="116">
          <cell r="A116">
            <v>427</v>
          </cell>
          <cell r="B116" t="str">
            <v>Kundan Kumar</v>
          </cell>
        </row>
        <row r="117">
          <cell r="A117">
            <v>436</v>
          </cell>
          <cell r="B117" t="str">
            <v>Aatif Khan</v>
          </cell>
        </row>
        <row r="118">
          <cell r="A118">
            <v>470</v>
          </cell>
          <cell r="B118" t="str">
            <v>Alok Raj</v>
          </cell>
        </row>
        <row r="119">
          <cell r="A119">
            <v>251</v>
          </cell>
          <cell r="B119" t="str">
            <v>Rupesh Kumar</v>
          </cell>
        </row>
        <row r="120">
          <cell r="A120">
            <v>541</v>
          </cell>
          <cell r="B120" t="str">
            <v>Md. Arsalanuddin</v>
          </cell>
        </row>
        <row r="121">
          <cell r="A121">
            <v>520</v>
          </cell>
          <cell r="B121" t="str">
            <v>Deepankar Kumar</v>
          </cell>
        </row>
        <row r="122">
          <cell r="A122">
            <v>521</v>
          </cell>
          <cell r="B122" t="str">
            <v>Aditi Kumari</v>
          </cell>
        </row>
        <row r="123">
          <cell r="A123">
            <v>525</v>
          </cell>
          <cell r="B123" t="str">
            <v>Zeyan khan</v>
          </cell>
        </row>
        <row r="124">
          <cell r="A124">
            <v>544</v>
          </cell>
          <cell r="B124" t="str">
            <v>Sana aftab</v>
          </cell>
        </row>
        <row r="125">
          <cell r="A125">
            <v>546</v>
          </cell>
          <cell r="B125" t="str">
            <v>Md. Raghib Khan</v>
          </cell>
        </row>
        <row r="126">
          <cell r="A126">
            <v>555</v>
          </cell>
          <cell r="B126" t="str">
            <v>Alwan Raza</v>
          </cell>
        </row>
        <row r="127">
          <cell r="A127">
            <v>564</v>
          </cell>
          <cell r="B127" t="str">
            <v>Praveen Kumar</v>
          </cell>
        </row>
        <row r="128">
          <cell r="A128">
            <v>567</v>
          </cell>
          <cell r="B128" t="str">
            <v xml:space="preserve">Sonu Kumar S/o Ravindra </v>
          </cell>
        </row>
        <row r="129">
          <cell r="A129">
            <v>571</v>
          </cell>
          <cell r="B129" t="str">
            <v>Md. Shakib Khan</v>
          </cell>
        </row>
        <row r="130">
          <cell r="A130">
            <v>574</v>
          </cell>
          <cell r="B130" t="str">
            <v>Arslan Khan</v>
          </cell>
        </row>
        <row r="131">
          <cell r="A131">
            <v>246</v>
          </cell>
          <cell r="B131" t="str">
            <v>Abhay Kumar</v>
          </cell>
        </row>
        <row r="132">
          <cell r="A132">
            <v>466</v>
          </cell>
          <cell r="B132" t="str">
            <v>Adnan Perwaiz</v>
          </cell>
        </row>
        <row r="133">
          <cell r="A133">
            <v>327</v>
          </cell>
          <cell r="B133" t="str">
            <v>Afra Perween</v>
          </cell>
        </row>
        <row r="134">
          <cell r="A134">
            <v>429</v>
          </cell>
          <cell r="B134" t="str">
            <v>Ainan Qamar</v>
          </cell>
        </row>
        <row r="135">
          <cell r="A135">
            <v>446</v>
          </cell>
          <cell r="B135" t="str">
            <v>Alqama Khan</v>
          </cell>
        </row>
        <row r="136">
          <cell r="A136">
            <v>273</v>
          </cell>
          <cell r="B136" t="str">
            <v>Ankit Kumar S/o Sudarshan Yadav</v>
          </cell>
        </row>
        <row r="137">
          <cell r="A137">
            <v>121</v>
          </cell>
          <cell r="B137" t="str">
            <v>Ankush Kumar</v>
          </cell>
        </row>
        <row r="138">
          <cell r="A138">
            <v>447</v>
          </cell>
          <cell r="B138" t="str">
            <v>Arifa Husnain</v>
          </cell>
        </row>
        <row r="139">
          <cell r="A139">
            <v>336</v>
          </cell>
          <cell r="B139" t="str">
            <v>Asad Raza s/o Rahmatullah</v>
          </cell>
        </row>
        <row r="140">
          <cell r="A140">
            <v>299</v>
          </cell>
          <cell r="B140" t="str">
            <v>Bitu Sharma</v>
          </cell>
        </row>
        <row r="141">
          <cell r="A141">
            <v>197</v>
          </cell>
          <cell r="B141" t="str">
            <v>Iman Fatima</v>
          </cell>
        </row>
        <row r="142">
          <cell r="A142">
            <v>253</v>
          </cell>
          <cell r="B142" t="str">
            <v>Isteyak Khan</v>
          </cell>
        </row>
        <row r="143">
          <cell r="A143">
            <v>122</v>
          </cell>
          <cell r="B143" t="str">
            <v>Manish Kumar</v>
          </cell>
        </row>
        <row r="144">
          <cell r="A144">
            <v>280</v>
          </cell>
          <cell r="B144" t="str">
            <v>Rachna Roy</v>
          </cell>
        </row>
        <row r="145">
          <cell r="A145">
            <v>387</v>
          </cell>
          <cell r="B145" t="str">
            <v>Sadik Khan</v>
          </cell>
        </row>
        <row r="146">
          <cell r="A146">
            <v>256</v>
          </cell>
          <cell r="B146" t="str">
            <v>Sadya Insha</v>
          </cell>
        </row>
        <row r="147">
          <cell r="A147">
            <v>292</v>
          </cell>
          <cell r="B147" t="str">
            <v>Sayeed Azam</v>
          </cell>
        </row>
        <row r="148">
          <cell r="A148">
            <v>237</v>
          </cell>
          <cell r="B148" t="str">
            <v>Umer Imtiyaz</v>
          </cell>
        </row>
        <row r="149">
          <cell r="A149">
            <v>229</v>
          </cell>
          <cell r="B149" t="str">
            <v>Yasba Imroz</v>
          </cell>
        </row>
        <row r="150">
          <cell r="A150">
            <v>254</v>
          </cell>
          <cell r="B150" t="str">
            <v>Yash Raj s/o Sachin Kumar</v>
          </cell>
        </row>
        <row r="151">
          <cell r="A151">
            <v>195</v>
          </cell>
          <cell r="B151" t="str">
            <v>Zariya Zeshan</v>
          </cell>
        </row>
        <row r="152">
          <cell r="A152">
            <v>268</v>
          </cell>
          <cell r="B152" t="str">
            <v>ANKIT KUMAR s/o chotu</v>
          </cell>
        </row>
        <row r="153">
          <cell r="A153">
            <v>370</v>
          </cell>
          <cell r="B153" t="str">
            <v xml:space="preserve">MD SHADAB ANSARI </v>
          </cell>
        </row>
        <row r="154">
          <cell r="A154">
            <v>354</v>
          </cell>
          <cell r="B154" t="str">
            <v xml:space="preserve">Anas Arif </v>
          </cell>
        </row>
        <row r="155">
          <cell r="A155">
            <v>452</v>
          </cell>
          <cell r="B155" t="str">
            <v>Madhu Kumari</v>
          </cell>
        </row>
        <row r="156">
          <cell r="A156">
            <v>568</v>
          </cell>
          <cell r="B156" t="str">
            <v>Arman Khan</v>
          </cell>
        </row>
        <row r="157">
          <cell r="A157">
            <v>448</v>
          </cell>
          <cell r="B157" t="str">
            <v>Aditya Priyadarshni</v>
          </cell>
        </row>
        <row r="158">
          <cell r="A158">
            <v>372</v>
          </cell>
          <cell r="B158" t="str">
            <v>Affan Khan</v>
          </cell>
        </row>
        <row r="159">
          <cell r="A159">
            <v>281</v>
          </cell>
          <cell r="B159" t="str">
            <v>Archit Raj</v>
          </cell>
        </row>
        <row r="160">
          <cell r="A160">
            <v>306</v>
          </cell>
          <cell r="B160" t="str">
            <v>Arfa Nazneen</v>
          </cell>
        </row>
        <row r="161">
          <cell r="A161">
            <v>291</v>
          </cell>
          <cell r="B161" t="str">
            <v>Asim Sarfraz</v>
          </cell>
        </row>
        <row r="162">
          <cell r="A162">
            <v>332</v>
          </cell>
          <cell r="B162" t="str">
            <v>Azhan Ali Khan</v>
          </cell>
        </row>
        <row r="163">
          <cell r="A163">
            <v>232</v>
          </cell>
          <cell r="B163" t="str">
            <v>Chotu Kumar</v>
          </cell>
        </row>
        <row r="164">
          <cell r="A164">
            <v>138</v>
          </cell>
          <cell r="B164" t="str">
            <v>Divya Prakash</v>
          </cell>
        </row>
        <row r="165">
          <cell r="A165">
            <v>378</v>
          </cell>
          <cell r="B165" t="str">
            <v>Falak Naaz</v>
          </cell>
        </row>
        <row r="166">
          <cell r="A166">
            <v>337</v>
          </cell>
          <cell r="B166" t="str">
            <v xml:space="preserve">Iqra fatima </v>
          </cell>
        </row>
        <row r="167">
          <cell r="A167">
            <v>258</v>
          </cell>
          <cell r="B167" t="str">
            <v>Jawed Ibrahim</v>
          </cell>
        </row>
        <row r="168">
          <cell r="A168">
            <v>275</v>
          </cell>
          <cell r="B168" t="str">
            <v>Laldev Kumar</v>
          </cell>
        </row>
        <row r="169">
          <cell r="A169">
            <v>342</v>
          </cell>
          <cell r="B169" t="str">
            <v xml:space="preserve">Maaz Shakil </v>
          </cell>
        </row>
        <row r="170">
          <cell r="A170">
            <v>371</v>
          </cell>
          <cell r="B170" t="str">
            <v>Md. Altamash Khan</v>
          </cell>
        </row>
        <row r="171">
          <cell r="A171">
            <v>454</v>
          </cell>
          <cell r="B171" t="str">
            <v>Md. Anas Khan</v>
          </cell>
        </row>
        <row r="172">
          <cell r="A172">
            <v>443</v>
          </cell>
          <cell r="B172" t="str">
            <v>Md. Gulzar Khan</v>
          </cell>
        </row>
        <row r="173">
          <cell r="A173">
            <v>326</v>
          </cell>
          <cell r="B173" t="str">
            <v>Md. Rizwan Khan</v>
          </cell>
        </row>
        <row r="174">
          <cell r="A174">
            <v>329</v>
          </cell>
          <cell r="B174" t="str">
            <v>Md. Tabshir Alam</v>
          </cell>
        </row>
        <row r="175">
          <cell r="A175">
            <v>264</v>
          </cell>
          <cell r="B175" t="str">
            <v>Naitik Kumar</v>
          </cell>
        </row>
        <row r="176">
          <cell r="A176">
            <v>491</v>
          </cell>
          <cell r="B176" t="str">
            <v>Nazia Perween</v>
          </cell>
        </row>
        <row r="177">
          <cell r="A177">
            <v>409</v>
          </cell>
          <cell r="B177" t="str">
            <v>Nisha Rani</v>
          </cell>
        </row>
        <row r="178">
          <cell r="A178">
            <v>392</v>
          </cell>
          <cell r="B178" t="str">
            <v>Chintu Kumar</v>
          </cell>
        </row>
        <row r="179">
          <cell r="A179">
            <v>498</v>
          </cell>
          <cell r="B179" t="str">
            <v>Priyanka Kumari</v>
          </cell>
        </row>
        <row r="180">
          <cell r="A180">
            <v>457</v>
          </cell>
          <cell r="B180" t="str">
            <v>Shadman Khan</v>
          </cell>
        </row>
        <row r="181">
          <cell r="A181">
            <v>236</v>
          </cell>
          <cell r="B181" t="str">
            <v>Shahista Perween</v>
          </cell>
        </row>
        <row r="182">
          <cell r="A182">
            <v>179</v>
          </cell>
          <cell r="B182" t="str">
            <v>Sonu Kumar</v>
          </cell>
        </row>
        <row r="183">
          <cell r="A183">
            <v>340</v>
          </cell>
          <cell r="B183" t="str">
            <v>Tausif Khan</v>
          </cell>
        </row>
        <row r="184">
          <cell r="A184">
            <v>484</v>
          </cell>
          <cell r="B184" t="str">
            <v>Vaibhav Kapi Raj</v>
          </cell>
        </row>
        <row r="185">
          <cell r="A185">
            <v>323</v>
          </cell>
          <cell r="B185" t="str">
            <v xml:space="preserve">Zoya perween </v>
          </cell>
        </row>
        <row r="186">
          <cell r="A186">
            <v>272</v>
          </cell>
          <cell r="B186" t="str">
            <v>Tahir Ansari</v>
          </cell>
        </row>
        <row r="187">
          <cell r="A187">
            <v>247</v>
          </cell>
          <cell r="B187" t="str">
            <v>Aatmesh Kumar</v>
          </cell>
        </row>
        <row r="188">
          <cell r="A188">
            <v>468</v>
          </cell>
          <cell r="B188" t="str">
            <v>Shubham kumar</v>
          </cell>
        </row>
        <row r="189">
          <cell r="A189">
            <v>311</v>
          </cell>
          <cell r="B189" t="str">
            <v xml:space="preserve">Md. Asadullah </v>
          </cell>
        </row>
        <row r="190">
          <cell r="A190">
            <v>602</v>
          </cell>
          <cell r="B190" t="str">
            <v>Sunidhi Kumari</v>
          </cell>
        </row>
        <row r="191">
          <cell r="A191">
            <v>518</v>
          </cell>
          <cell r="B191" t="str">
            <v>Jyoti Prabha</v>
          </cell>
        </row>
        <row r="192">
          <cell r="A192">
            <v>226</v>
          </cell>
          <cell r="B192" t="str">
            <v>Abhishek Kumar</v>
          </cell>
        </row>
        <row r="193">
          <cell r="A193">
            <v>563</v>
          </cell>
          <cell r="B193" t="str">
            <v>Krity Kumari</v>
          </cell>
        </row>
        <row r="194">
          <cell r="A194">
            <v>573</v>
          </cell>
          <cell r="B194" t="str">
            <v>Mariya Jawed</v>
          </cell>
        </row>
        <row r="195">
          <cell r="A195">
            <v>301</v>
          </cell>
          <cell r="B195" t="str">
            <v>Ankit Kumar -Class II</v>
          </cell>
        </row>
        <row r="196">
          <cell r="A196">
            <v>319</v>
          </cell>
          <cell r="B196" t="str">
            <v>Annu Kumari -II</v>
          </cell>
        </row>
        <row r="197">
          <cell r="A197">
            <v>360</v>
          </cell>
          <cell r="B197" t="str">
            <v>Arisha Zubin</v>
          </cell>
        </row>
        <row r="198">
          <cell r="A198">
            <v>269</v>
          </cell>
          <cell r="B198" t="str">
            <v>Arti Kumari</v>
          </cell>
        </row>
        <row r="199">
          <cell r="A199">
            <v>243</v>
          </cell>
          <cell r="B199" t="str">
            <v>Aryan Kumar</v>
          </cell>
        </row>
        <row r="200">
          <cell r="A200">
            <v>308</v>
          </cell>
          <cell r="B200" t="str">
            <v>Jaweriya Khan</v>
          </cell>
        </row>
        <row r="201">
          <cell r="A201">
            <v>485</v>
          </cell>
          <cell r="B201" t="str">
            <v>Kajal Kumari d/0 Dilip Kr</v>
          </cell>
        </row>
        <row r="202">
          <cell r="A202">
            <v>227</v>
          </cell>
          <cell r="B202" t="str">
            <v>Kajal Kumari d/o Vijay  Kr.</v>
          </cell>
        </row>
        <row r="203">
          <cell r="A203">
            <v>295</v>
          </cell>
          <cell r="B203" t="str">
            <v>Kamil Sarfraz</v>
          </cell>
        </row>
        <row r="204">
          <cell r="A204">
            <v>480</v>
          </cell>
          <cell r="B204" t="str">
            <v>Md. Obaidullah Ansari</v>
          </cell>
        </row>
        <row r="205">
          <cell r="A205">
            <v>353</v>
          </cell>
          <cell r="B205" t="str">
            <v>Md. Yaman Khan</v>
          </cell>
        </row>
        <row r="206">
          <cell r="A206">
            <v>305</v>
          </cell>
          <cell r="B206" t="str">
            <v>Nadia Nahid</v>
          </cell>
        </row>
        <row r="207">
          <cell r="A207">
            <v>239</v>
          </cell>
          <cell r="B207" t="str">
            <v>Prasoon Anand</v>
          </cell>
        </row>
        <row r="208">
          <cell r="A208">
            <v>293</v>
          </cell>
          <cell r="B208" t="str">
            <v>Qaunain Raza</v>
          </cell>
        </row>
        <row r="209">
          <cell r="A209">
            <v>477</v>
          </cell>
          <cell r="B209" t="str">
            <v>Sana Afreen</v>
          </cell>
        </row>
        <row r="210">
          <cell r="A210">
            <v>242</v>
          </cell>
          <cell r="B210" t="str">
            <v>Saurabh Kumar</v>
          </cell>
        </row>
        <row r="211">
          <cell r="A211">
            <v>274</v>
          </cell>
          <cell r="B211" t="str">
            <v>Sunny Kumar</v>
          </cell>
        </row>
        <row r="212">
          <cell r="A212">
            <v>386</v>
          </cell>
          <cell r="B212" t="str">
            <v xml:space="preserve">Zaib Qamar </v>
          </cell>
        </row>
        <row r="213">
          <cell r="A213">
            <v>373</v>
          </cell>
          <cell r="B213" t="str">
            <v>Zoha Anjum</v>
          </cell>
        </row>
        <row r="214">
          <cell r="A214">
            <v>348</v>
          </cell>
          <cell r="B214" t="str">
            <v>Md. Shoaib Akmal</v>
          </cell>
        </row>
        <row r="215">
          <cell r="A215">
            <v>578</v>
          </cell>
          <cell r="B215" t="str">
            <v>Ritesh Kumar</v>
          </cell>
        </row>
        <row r="216">
          <cell r="A216">
            <v>579</v>
          </cell>
          <cell r="B216" t="str">
            <v>Priyanka Kumari D/o</v>
          </cell>
        </row>
        <row r="217">
          <cell r="A217">
            <v>228</v>
          </cell>
          <cell r="B217" t="str">
            <v xml:space="preserve">Shamshad Khan </v>
          </cell>
        </row>
        <row r="218">
          <cell r="A218">
            <v>288</v>
          </cell>
          <cell r="B218" t="str">
            <v>Sakra Naaj</v>
          </cell>
        </row>
        <row r="219">
          <cell r="A219">
            <v>263</v>
          </cell>
          <cell r="B219" t="str">
            <v xml:space="preserve">Princi Kumar S/o Naresh </v>
          </cell>
        </row>
        <row r="220">
          <cell r="A220">
            <v>502</v>
          </cell>
          <cell r="B220" t="str">
            <v>Md. Arbaz Khan</v>
          </cell>
        </row>
        <row r="221">
          <cell r="A221">
            <v>506</v>
          </cell>
          <cell r="B221" t="str">
            <v>Md. Saqub Khan</v>
          </cell>
        </row>
        <row r="222">
          <cell r="A222">
            <v>508</v>
          </cell>
          <cell r="B222" t="str">
            <v>Md. Aaqib Khan</v>
          </cell>
        </row>
        <row r="223">
          <cell r="A223">
            <v>515</v>
          </cell>
          <cell r="B223" t="str">
            <v>Naila Khan</v>
          </cell>
        </row>
        <row r="224">
          <cell r="A224">
            <v>538</v>
          </cell>
          <cell r="B224" t="str">
            <v xml:space="preserve">Saifi </v>
          </cell>
        </row>
        <row r="225">
          <cell r="A225">
            <v>545</v>
          </cell>
          <cell r="B225" t="str">
            <v>Ayan Arif</v>
          </cell>
        </row>
        <row r="226">
          <cell r="A226">
            <v>561</v>
          </cell>
          <cell r="B226" t="str">
            <v>Sara zeya</v>
          </cell>
        </row>
        <row r="227">
          <cell r="A227">
            <v>476</v>
          </cell>
          <cell r="B227" t="str">
            <v>Arsh Khan</v>
          </cell>
        </row>
        <row r="228">
          <cell r="A228">
            <v>283</v>
          </cell>
          <cell r="B228" t="str">
            <v>Aryan Prasad</v>
          </cell>
        </row>
        <row r="229">
          <cell r="A229">
            <v>315</v>
          </cell>
          <cell r="B229" t="str">
            <v>Ayan Perwez</v>
          </cell>
        </row>
        <row r="230">
          <cell r="A230">
            <v>298</v>
          </cell>
          <cell r="B230" t="str">
            <v>Depu Sharma</v>
          </cell>
        </row>
        <row r="231">
          <cell r="A231">
            <v>320</v>
          </cell>
          <cell r="B231" t="str">
            <v>Nitish Kumar</v>
          </cell>
        </row>
        <row r="232">
          <cell r="A232">
            <v>465</v>
          </cell>
          <cell r="B232" t="str">
            <v>Junaid Ahsan Khan</v>
          </cell>
        </row>
        <row r="233">
          <cell r="A233">
            <v>421</v>
          </cell>
          <cell r="B233" t="str">
            <v>Laiba Parween</v>
          </cell>
        </row>
        <row r="234">
          <cell r="A234">
            <v>460</v>
          </cell>
          <cell r="B234" t="str">
            <v>Laraib Khan</v>
          </cell>
        </row>
        <row r="235">
          <cell r="A235">
            <v>261</v>
          </cell>
          <cell r="B235" t="str">
            <v xml:space="preserve">Md Ayan khan </v>
          </cell>
        </row>
        <row r="236">
          <cell r="A236">
            <v>290</v>
          </cell>
          <cell r="B236" t="str">
            <v xml:space="preserve">Ashhar Raza </v>
          </cell>
        </row>
        <row r="237">
          <cell r="A237">
            <v>584</v>
          </cell>
          <cell r="B237" t="str">
            <v>Mantu Kumar</v>
          </cell>
        </row>
        <row r="238">
          <cell r="A238">
            <v>585</v>
          </cell>
          <cell r="B238" t="str">
            <v>Sejal Kumari</v>
          </cell>
        </row>
        <row r="239">
          <cell r="A239">
            <v>587</v>
          </cell>
          <cell r="B239" t="str">
            <v>Md. Kashif Raza</v>
          </cell>
        </row>
        <row r="240">
          <cell r="A240">
            <v>588</v>
          </cell>
          <cell r="B240" t="str">
            <v>Afshan</v>
          </cell>
        </row>
        <row r="241">
          <cell r="A241">
            <v>593</v>
          </cell>
          <cell r="B241" t="str">
            <v>Asha Kumari</v>
          </cell>
        </row>
        <row r="242">
          <cell r="A242">
            <v>570</v>
          </cell>
          <cell r="B242" t="str">
            <v>Aiza Fatma</v>
          </cell>
        </row>
        <row r="243">
          <cell r="A243">
            <v>346</v>
          </cell>
          <cell r="B243" t="str">
            <v>Aman Khan S/o Wasim</v>
          </cell>
        </row>
        <row r="244">
          <cell r="A244">
            <v>349</v>
          </cell>
          <cell r="B244" t="str">
            <v>Ankit Kumar -Class IV</v>
          </cell>
        </row>
        <row r="245">
          <cell r="A245">
            <v>249</v>
          </cell>
          <cell r="B245" t="str">
            <v>Anshu Kumari</v>
          </cell>
        </row>
        <row r="246">
          <cell r="A246">
            <v>238</v>
          </cell>
          <cell r="B246" t="str">
            <v>Asma Imtiyaz</v>
          </cell>
        </row>
        <row r="247">
          <cell r="A247">
            <v>314</v>
          </cell>
          <cell r="B247" t="str">
            <v xml:space="preserve">Atifa Qaunain </v>
          </cell>
        </row>
        <row r="248">
          <cell r="A248">
            <v>333</v>
          </cell>
          <cell r="B248" t="str">
            <v>Hazzaque Aman Khan</v>
          </cell>
        </row>
        <row r="249">
          <cell r="A249">
            <v>428</v>
          </cell>
          <cell r="B249" t="str">
            <v>Kaunain Khan</v>
          </cell>
        </row>
        <row r="250">
          <cell r="A250">
            <v>459</v>
          </cell>
          <cell r="B250" t="str">
            <v xml:space="preserve">Md. Farhan Khan </v>
          </cell>
        </row>
        <row r="251">
          <cell r="A251">
            <v>200</v>
          </cell>
          <cell r="B251" t="str">
            <v>Md. Owais Alam</v>
          </cell>
        </row>
        <row r="252">
          <cell r="A252">
            <v>339</v>
          </cell>
          <cell r="B252" t="str">
            <v>Md. Shoaib Ansari</v>
          </cell>
        </row>
        <row r="253">
          <cell r="A253">
            <v>449</v>
          </cell>
          <cell r="B253" t="str">
            <v>Nawab Khan</v>
          </cell>
        </row>
        <row r="254">
          <cell r="A254">
            <v>359</v>
          </cell>
          <cell r="B254" t="str">
            <v>Pinku Kumar</v>
          </cell>
        </row>
        <row r="255">
          <cell r="A255">
            <v>279</v>
          </cell>
          <cell r="B255" t="str">
            <v xml:space="preserve">Sakshi Kumari </v>
          </cell>
        </row>
        <row r="256">
          <cell r="A256">
            <v>240</v>
          </cell>
          <cell r="B256" t="str">
            <v>Samir Raza</v>
          </cell>
        </row>
        <row r="257">
          <cell r="A257">
            <v>424</v>
          </cell>
          <cell r="B257" t="str">
            <v>Umair Wasim</v>
          </cell>
        </row>
        <row r="258">
          <cell r="A258">
            <v>328</v>
          </cell>
          <cell r="B258" t="str">
            <v>Zikra Khanam</v>
          </cell>
        </row>
        <row r="259">
          <cell r="A259">
            <v>523</v>
          </cell>
          <cell r="B259" t="str">
            <v>Fatimah Imteyaz</v>
          </cell>
        </row>
        <row r="260">
          <cell r="A260">
            <v>556</v>
          </cell>
          <cell r="B260" t="str">
            <v>Vivek Kumar</v>
          </cell>
        </row>
        <row r="261">
          <cell r="A261">
            <v>330</v>
          </cell>
          <cell r="B261" t="str">
            <v>Ayush Kumar -V</v>
          </cell>
        </row>
        <row r="262">
          <cell r="A262">
            <v>338</v>
          </cell>
          <cell r="B262" t="str">
            <v>Md. Taufique Khan</v>
          </cell>
        </row>
        <row r="263">
          <cell r="A263">
            <v>178</v>
          </cell>
          <cell r="B263" t="str">
            <v>Md.Ayan Khan</v>
          </cell>
        </row>
        <row r="264">
          <cell r="A264">
            <v>453</v>
          </cell>
          <cell r="B264" t="str">
            <v>Md.Ayan Khan S/o Zulfiqar</v>
          </cell>
        </row>
        <row r="265">
          <cell r="A265">
            <v>380</v>
          </cell>
          <cell r="B265" t="str">
            <v>Nurain Raza Khan</v>
          </cell>
        </row>
        <row r="266">
          <cell r="A266">
            <v>391</v>
          </cell>
          <cell r="B266" t="str">
            <v>Pintu Kumar</v>
          </cell>
        </row>
        <row r="267">
          <cell r="A267">
            <v>351</v>
          </cell>
          <cell r="B267" t="str">
            <v>Qais Anjum</v>
          </cell>
        </row>
        <row r="268">
          <cell r="A268">
            <v>552</v>
          </cell>
          <cell r="B268" t="str">
            <v>Sania Imroz</v>
          </cell>
        </row>
        <row r="269">
          <cell r="A269">
            <v>161</v>
          </cell>
          <cell r="B269" t="str">
            <v>Shazia Khan</v>
          </cell>
        </row>
        <row r="270">
          <cell r="A270">
            <v>456</v>
          </cell>
          <cell r="B270" t="str">
            <v>Sibtain Raza Khan</v>
          </cell>
        </row>
        <row r="271">
          <cell r="A271">
            <v>255</v>
          </cell>
          <cell r="B271" t="str">
            <v>Ujwal Kumar</v>
          </cell>
        </row>
        <row r="272">
          <cell r="A272">
            <v>423</v>
          </cell>
          <cell r="B272" t="str">
            <v>Zohaib Wasim</v>
          </cell>
        </row>
        <row r="273">
          <cell r="A273">
            <v>379</v>
          </cell>
          <cell r="B273" t="str">
            <v>Zoya Farid</v>
          </cell>
        </row>
        <row r="274">
          <cell r="A274">
            <v>577</v>
          </cell>
          <cell r="B274" t="str">
            <v>Nitish kumar S/o</v>
          </cell>
        </row>
        <row r="275">
          <cell r="A275">
            <v>540</v>
          </cell>
          <cell r="B275" t="str">
            <v>Richa Kumari</v>
          </cell>
        </row>
        <row r="276">
          <cell r="A276">
            <v>600</v>
          </cell>
          <cell r="B276" t="str">
            <v>Ainam Fatima</v>
          </cell>
        </row>
        <row r="277">
          <cell r="A277">
            <v>607</v>
          </cell>
          <cell r="B277" t="str">
            <v>Mahi Kumari</v>
          </cell>
        </row>
        <row r="278">
          <cell r="A278">
            <v>608</v>
          </cell>
          <cell r="B278" t="str">
            <v>Huzaifa Khan</v>
          </cell>
        </row>
        <row r="279">
          <cell r="A279">
            <v>603</v>
          </cell>
          <cell r="B279" t="str">
            <v>Md.Kashif</v>
          </cell>
        </row>
        <row r="280">
          <cell r="A280">
            <v>604</v>
          </cell>
          <cell r="B280" t="str">
            <v>Mayank Kumar</v>
          </cell>
        </row>
        <row r="281">
          <cell r="A281">
            <v>609</v>
          </cell>
          <cell r="B281" t="str">
            <v>Sakub Khan</v>
          </cell>
        </row>
        <row r="282">
          <cell r="A282">
            <v>610</v>
          </cell>
          <cell r="B282" t="str">
            <v>Abhishek Kumar son of Mahesh</v>
          </cell>
        </row>
        <row r="283">
          <cell r="A283">
            <v>611</v>
          </cell>
          <cell r="B283" t="str">
            <v>Farahan Khan</v>
          </cell>
        </row>
        <row r="284">
          <cell r="A284">
            <v>612</v>
          </cell>
          <cell r="B284" t="str">
            <v>Saima khanam</v>
          </cell>
        </row>
        <row r="285">
          <cell r="A285">
            <v>613</v>
          </cell>
          <cell r="B285" t="str">
            <v>Mozammil Khan</v>
          </cell>
        </row>
        <row r="286">
          <cell r="A286">
            <v>614</v>
          </cell>
          <cell r="B286" t="str">
            <v>Arnav Raj</v>
          </cell>
        </row>
        <row r="287">
          <cell r="A287">
            <v>615</v>
          </cell>
          <cell r="B287" t="str">
            <v>Shufiyan raza</v>
          </cell>
        </row>
        <row r="288">
          <cell r="A288">
            <v>616</v>
          </cell>
          <cell r="B288" t="str">
            <v>Habiba Parween</v>
          </cell>
        </row>
        <row r="289">
          <cell r="A289">
            <v>617</v>
          </cell>
          <cell r="B289" t="str">
            <v>Aarfin Kalam</v>
          </cell>
        </row>
        <row r="290">
          <cell r="A290">
            <v>618</v>
          </cell>
          <cell r="B290" t="str">
            <v>Alok Kumar</v>
          </cell>
        </row>
        <row r="291">
          <cell r="A291">
            <v>619</v>
          </cell>
          <cell r="B291" t="str">
            <v>Atash Sayeed</v>
          </cell>
        </row>
        <row r="292">
          <cell r="A292">
            <v>620</v>
          </cell>
          <cell r="B292" t="str">
            <v>Sayam Mustafa</v>
          </cell>
        </row>
        <row r="293">
          <cell r="A293">
            <v>621</v>
          </cell>
          <cell r="B293" t="str">
            <v>Harsh Raj</v>
          </cell>
        </row>
        <row r="294">
          <cell r="A294">
            <v>622</v>
          </cell>
          <cell r="B294">
            <v>0</v>
          </cell>
        </row>
        <row r="295">
          <cell r="A295">
            <v>623</v>
          </cell>
          <cell r="B295">
            <v>0</v>
          </cell>
        </row>
        <row r="296">
          <cell r="A296">
            <v>624</v>
          </cell>
          <cell r="B296">
            <v>0</v>
          </cell>
        </row>
        <row r="297">
          <cell r="A297">
            <v>625</v>
          </cell>
          <cell r="B297">
            <v>0</v>
          </cell>
        </row>
        <row r="298">
          <cell r="A298">
            <v>626</v>
          </cell>
          <cell r="B298" t="str">
            <v>Gulishta Parween</v>
          </cell>
        </row>
        <row r="299">
          <cell r="A299">
            <v>627</v>
          </cell>
          <cell r="B299" t="str">
            <v>Gulfam Gani</v>
          </cell>
        </row>
        <row r="300">
          <cell r="A300">
            <v>628</v>
          </cell>
          <cell r="B300" t="str">
            <v>Shivansh veer</v>
          </cell>
        </row>
        <row r="301">
          <cell r="A301">
            <v>629</v>
          </cell>
          <cell r="B301">
            <v>0</v>
          </cell>
        </row>
        <row r="302">
          <cell r="A302">
            <v>630</v>
          </cell>
          <cell r="B302">
            <v>0</v>
          </cell>
        </row>
        <row r="303">
          <cell r="A303">
            <v>631</v>
          </cell>
          <cell r="B303" t="str">
            <v>Tippi Veer</v>
          </cell>
        </row>
        <row r="304">
          <cell r="A304">
            <v>632</v>
          </cell>
          <cell r="B304">
            <v>0</v>
          </cell>
        </row>
        <row r="305">
          <cell r="A305">
            <v>633</v>
          </cell>
          <cell r="B305" t="str">
            <v>Asif Raza</v>
          </cell>
        </row>
        <row r="306">
          <cell r="A306">
            <v>634</v>
          </cell>
          <cell r="B306">
            <v>0</v>
          </cell>
        </row>
        <row r="307">
          <cell r="A307">
            <v>635</v>
          </cell>
          <cell r="B307" t="str">
            <v>Anikt Kumar</v>
          </cell>
        </row>
        <row r="308">
          <cell r="A308">
            <v>636</v>
          </cell>
          <cell r="B308" t="str">
            <v>Abhishek Kumar s/o Manoj Kumar</v>
          </cell>
        </row>
        <row r="309">
          <cell r="A309">
            <v>637</v>
          </cell>
          <cell r="B309">
            <v>0</v>
          </cell>
        </row>
        <row r="310">
          <cell r="A310">
            <v>638</v>
          </cell>
          <cell r="B310" t="str">
            <v>Archana kumari</v>
          </cell>
        </row>
        <row r="311">
          <cell r="A311">
            <v>639</v>
          </cell>
          <cell r="B311">
            <v>0</v>
          </cell>
        </row>
        <row r="312">
          <cell r="A312">
            <v>640</v>
          </cell>
          <cell r="B312" t="str">
            <v>Amadul Rahman</v>
          </cell>
        </row>
        <row r="313">
          <cell r="A313">
            <v>641</v>
          </cell>
          <cell r="B313" t="str">
            <v>Md Tanveer Khan</v>
          </cell>
        </row>
        <row r="314">
          <cell r="A314">
            <v>642</v>
          </cell>
          <cell r="B314" t="str">
            <v>Ayesha Imran</v>
          </cell>
        </row>
        <row r="315">
          <cell r="A315">
            <v>643</v>
          </cell>
          <cell r="B315" t="str">
            <v>Shaad Alam</v>
          </cell>
        </row>
        <row r="316">
          <cell r="A316">
            <v>644</v>
          </cell>
          <cell r="B316" t="str">
            <v>Shibli Rizwan Khan</v>
          </cell>
        </row>
        <row r="317">
          <cell r="A317">
            <v>645</v>
          </cell>
          <cell r="B317">
            <v>0</v>
          </cell>
        </row>
        <row r="318">
          <cell r="A318">
            <v>646</v>
          </cell>
          <cell r="B318" t="str">
            <v>Anisha Khan</v>
          </cell>
        </row>
        <row r="319">
          <cell r="A319">
            <v>647</v>
          </cell>
          <cell r="B319" t="str">
            <v>Sarita Kumari</v>
          </cell>
        </row>
        <row r="320">
          <cell r="A320">
            <v>648</v>
          </cell>
          <cell r="B320">
            <v>0</v>
          </cell>
        </row>
        <row r="321">
          <cell r="A321">
            <v>649</v>
          </cell>
          <cell r="B321" t="str">
            <v>Shadman Alam</v>
          </cell>
        </row>
        <row r="322">
          <cell r="A322">
            <v>650</v>
          </cell>
          <cell r="B322">
            <v>0</v>
          </cell>
        </row>
        <row r="323">
          <cell r="A323">
            <v>651</v>
          </cell>
          <cell r="B323" t="str">
            <v>Asad Khan s/o Manzoor khan</v>
          </cell>
        </row>
        <row r="324">
          <cell r="A324">
            <v>652</v>
          </cell>
          <cell r="B324" t="str">
            <v>Shumaillah Kokab</v>
          </cell>
        </row>
        <row r="325">
          <cell r="A325">
            <v>653</v>
          </cell>
          <cell r="B325" t="str">
            <v>Md Ashraf Khan</v>
          </cell>
        </row>
        <row r="326">
          <cell r="A326">
            <v>654</v>
          </cell>
          <cell r="B326" t="str">
            <v>Saniya Khanam</v>
          </cell>
        </row>
        <row r="327">
          <cell r="A327">
            <v>655</v>
          </cell>
          <cell r="B327" t="str">
            <v>Asfaha Khanam</v>
          </cell>
        </row>
        <row r="328">
          <cell r="A328">
            <v>656</v>
          </cell>
          <cell r="B328">
            <v>0</v>
          </cell>
        </row>
        <row r="329">
          <cell r="A329">
            <v>657</v>
          </cell>
          <cell r="B329" t="str">
            <v>Salik Khan</v>
          </cell>
        </row>
        <row r="330">
          <cell r="A330">
            <v>658</v>
          </cell>
          <cell r="B330" t="str">
            <v>Hadid Ahmad Khan</v>
          </cell>
        </row>
        <row r="331">
          <cell r="A331">
            <v>659</v>
          </cell>
          <cell r="B331" t="str">
            <v>Ifra Usmani</v>
          </cell>
        </row>
        <row r="332">
          <cell r="A332">
            <v>660</v>
          </cell>
          <cell r="B332" t="str">
            <v>Prem Kumar</v>
          </cell>
        </row>
        <row r="333">
          <cell r="A333">
            <v>661</v>
          </cell>
          <cell r="B333" t="str">
            <v>Sanket Kumar</v>
          </cell>
        </row>
        <row r="334">
          <cell r="A334">
            <v>662</v>
          </cell>
          <cell r="B334" t="str">
            <v>Alifa Rashid</v>
          </cell>
        </row>
        <row r="335">
          <cell r="A335">
            <v>663</v>
          </cell>
          <cell r="B335" t="str">
            <v>Akil Shahnawaz</v>
          </cell>
        </row>
        <row r="336">
          <cell r="A336">
            <v>664</v>
          </cell>
          <cell r="B336" t="str">
            <v>Mohammad Salib Khan</v>
          </cell>
        </row>
        <row r="337">
          <cell r="A337">
            <v>665</v>
          </cell>
          <cell r="B337">
            <v>0</v>
          </cell>
        </row>
        <row r="338">
          <cell r="A338">
            <v>666</v>
          </cell>
          <cell r="B338" t="str">
            <v>Mohammad Altamash khan</v>
          </cell>
        </row>
        <row r="339">
          <cell r="A339">
            <v>667</v>
          </cell>
          <cell r="B339">
            <v>0</v>
          </cell>
        </row>
        <row r="340">
          <cell r="A340">
            <v>668</v>
          </cell>
          <cell r="B340" t="str">
            <v xml:space="preserve">Aliya Parween d/o Jahangir </v>
          </cell>
        </row>
        <row r="341">
          <cell r="A341">
            <v>669</v>
          </cell>
          <cell r="B341" t="str">
            <v>Ashdak Raza</v>
          </cell>
        </row>
        <row r="342">
          <cell r="A342">
            <v>670</v>
          </cell>
          <cell r="B342" t="str">
            <v>Simaad Raza</v>
          </cell>
        </row>
        <row r="343">
          <cell r="A343">
            <v>671</v>
          </cell>
          <cell r="B343" t="str">
            <v>Md.Raiyan Khan</v>
          </cell>
        </row>
        <row r="344">
          <cell r="A344">
            <v>672</v>
          </cell>
          <cell r="B344" t="str">
            <v>Md Sharik Khan</v>
          </cell>
        </row>
        <row r="345">
          <cell r="A345">
            <v>673</v>
          </cell>
          <cell r="B345" t="str">
            <v>Md Farhan khan</v>
          </cell>
        </row>
        <row r="346">
          <cell r="A346">
            <v>674</v>
          </cell>
          <cell r="B346" t="str">
            <v>Md Mejaan Khan</v>
          </cell>
        </row>
        <row r="347">
          <cell r="A347">
            <v>675</v>
          </cell>
          <cell r="B347">
            <v>0</v>
          </cell>
        </row>
        <row r="348">
          <cell r="A348">
            <v>676</v>
          </cell>
          <cell r="B348" t="str">
            <v>Anaanya Kumari</v>
          </cell>
        </row>
        <row r="349">
          <cell r="A349">
            <v>677</v>
          </cell>
          <cell r="B349" t="str">
            <v xml:space="preserve">Nibha Khumari </v>
          </cell>
        </row>
        <row r="350">
          <cell r="A350">
            <v>678</v>
          </cell>
          <cell r="B350" t="str">
            <v>Md Ajmad Khan</v>
          </cell>
        </row>
        <row r="351">
          <cell r="A351">
            <v>679</v>
          </cell>
          <cell r="B351" t="str">
            <v>Minajeet Mannu</v>
          </cell>
        </row>
        <row r="352">
          <cell r="A352">
            <v>680</v>
          </cell>
          <cell r="B352" t="str">
            <v>Aiza Imam Khan</v>
          </cell>
        </row>
        <row r="353">
          <cell r="A353">
            <v>681</v>
          </cell>
          <cell r="B353" t="str">
            <v>Mawia Mozaffar</v>
          </cell>
        </row>
        <row r="354">
          <cell r="A354">
            <v>682</v>
          </cell>
          <cell r="B354" t="str">
            <v>Arush Raj</v>
          </cell>
        </row>
        <row r="355">
          <cell r="A355">
            <v>683</v>
          </cell>
          <cell r="B355" t="str">
            <v>Shristy Kumari</v>
          </cell>
        </row>
        <row r="356">
          <cell r="A356">
            <v>684</v>
          </cell>
          <cell r="B356" t="str">
            <v>Avdhesh Kumar</v>
          </cell>
        </row>
        <row r="357">
          <cell r="A357">
            <v>685</v>
          </cell>
          <cell r="B357" t="str">
            <v>Zulfiqar khan</v>
          </cell>
        </row>
        <row r="358">
          <cell r="A358">
            <v>686</v>
          </cell>
          <cell r="B358" t="str">
            <v>Haniya Fatima</v>
          </cell>
        </row>
        <row r="359">
          <cell r="A359">
            <v>687</v>
          </cell>
          <cell r="B359" t="str">
            <v>Md Raza Khan</v>
          </cell>
        </row>
        <row r="360">
          <cell r="A360">
            <v>688</v>
          </cell>
          <cell r="B360" t="str">
            <v>Md Safwan Raza</v>
          </cell>
        </row>
        <row r="361">
          <cell r="A361">
            <v>689</v>
          </cell>
          <cell r="B361" t="str">
            <v>Md Faizan Khan</v>
          </cell>
        </row>
        <row r="362">
          <cell r="A362">
            <v>690</v>
          </cell>
          <cell r="B362" t="str">
            <v>Md Daniyal</v>
          </cell>
        </row>
        <row r="363">
          <cell r="A363">
            <v>691</v>
          </cell>
          <cell r="B363" t="str">
            <v>Owaiz Kalam</v>
          </cell>
        </row>
        <row r="364">
          <cell r="A364">
            <v>692</v>
          </cell>
          <cell r="B364" t="str">
            <v>Shahwez Alam</v>
          </cell>
        </row>
        <row r="365">
          <cell r="A365">
            <v>693</v>
          </cell>
          <cell r="B365" t="str">
            <v>Md Rehan Khan</v>
          </cell>
        </row>
        <row r="366">
          <cell r="A366">
            <v>694</v>
          </cell>
          <cell r="B366" t="str">
            <v>Mahenoor Fatima</v>
          </cell>
        </row>
        <row r="367">
          <cell r="A367">
            <v>695</v>
          </cell>
          <cell r="B367" t="str">
            <v>Ahmad Yaar Khan</v>
          </cell>
        </row>
        <row r="368">
          <cell r="A368">
            <v>696</v>
          </cell>
          <cell r="B368" t="str">
            <v xml:space="preserve">Aadeen Tarannum </v>
          </cell>
        </row>
        <row r="369">
          <cell r="A369">
            <v>697</v>
          </cell>
          <cell r="B369" t="str">
            <v xml:space="preserve">Kamran Ahmed </v>
          </cell>
        </row>
        <row r="370">
          <cell r="A370">
            <v>698</v>
          </cell>
          <cell r="B370" t="str">
            <v>Kaif Afzal</v>
          </cell>
        </row>
        <row r="371">
          <cell r="A371">
            <v>699</v>
          </cell>
          <cell r="B371">
            <v>0</v>
          </cell>
        </row>
        <row r="372">
          <cell r="A372">
            <v>700</v>
          </cell>
          <cell r="B372" t="str">
            <v>Sanskriti Singh</v>
          </cell>
        </row>
        <row r="373">
          <cell r="A373">
            <v>775</v>
          </cell>
          <cell r="B373" t="str">
            <v>Hozaifa Khan</v>
          </cell>
        </row>
        <row r="374">
          <cell r="A374">
            <v>776</v>
          </cell>
          <cell r="B374" t="str">
            <v xml:space="preserve">Prince Kumar </v>
          </cell>
        </row>
        <row r="375">
          <cell r="A375">
            <v>777</v>
          </cell>
          <cell r="B375" t="str">
            <v>Ayan Raza</v>
          </cell>
        </row>
        <row r="376">
          <cell r="A376">
            <v>778</v>
          </cell>
          <cell r="B376" t="str">
            <v>Muskan Kumari</v>
          </cell>
        </row>
        <row r="377">
          <cell r="A377">
            <v>779</v>
          </cell>
          <cell r="B377" t="str">
            <v>Nisha Kumari</v>
          </cell>
        </row>
        <row r="378">
          <cell r="A378">
            <v>780</v>
          </cell>
          <cell r="B378" t="str">
            <v xml:space="preserve">Shayam Kumar </v>
          </cell>
        </row>
        <row r="379">
          <cell r="A379">
            <v>701</v>
          </cell>
          <cell r="B379">
            <v>0</v>
          </cell>
        </row>
        <row r="380">
          <cell r="A380">
            <v>702</v>
          </cell>
          <cell r="B380">
            <v>0</v>
          </cell>
        </row>
        <row r="381">
          <cell r="A381">
            <v>703</v>
          </cell>
          <cell r="B381">
            <v>0</v>
          </cell>
        </row>
        <row r="382">
          <cell r="A382">
            <v>704</v>
          </cell>
          <cell r="B382">
            <v>0</v>
          </cell>
        </row>
        <row r="383">
          <cell r="A383">
            <v>705</v>
          </cell>
          <cell r="B383">
            <v>0</v>
          </cell>
        </row>
        <row r="384">
          <cell r="A384">
            <v>706</v>
          </cell>
          <cell r="B384">
            <v>0</v>
          </cell>
        </row>
        <row r="385">
          <cell r="A385">
            <v>707</v>
          </cell>
          <cell r="B385">
            <v>0</v>
          </cell>
        </row>
        <row r="386">
          <cell r="A386">
            <v>708</v>
          </cell>
          <cell r="B386">
            <v>0</v>
          </cell>
        </row>
        <row r="387">
          <cell r="A387">
            <v>709</v>
          </cell>
          <cell r="B387">
            <v>0</v>
          </cell>
        </row>
        <row r="388">
          <cell r="A388">
            <v>710</v>
          </cell>
          <cell r="B388">
            <v>0</v>
          </cell>
        </row>
        <row r="389">
          <cell r="A389">
            <v>711</v>
          </cell>
          <cell r="B389">
            <v>0</v>
          </cell>
        </row>
        <row r="390">
          <cell r="A390">
            <v>712</v>
          </cell>
          <cell r="B390">
            <v>0</v>
          </cell>
        </row>
        <row r="391">
          <cell r="A391">
            <v>713</v>
          </cell>
          <cell r="B391">
            <v>0</v>
          </cell>
        </row>
        <row r="392">
          <cell r="A392">
            <v>714</v>
          </cell>
          <cell r="B392">
            <v>0</v>
          </cell>
        </row>
        <row r="393">
          <cell r="A393">
            <v>715</v>
          </cell>
          <cell r="B393">
            <v>0</v>
          </cell>
        </row>
        <row r="394">
          <cell r="A394">
            <v>716</v>
          </cell>
          <cell r="B394">
            <v>0</v>
          </cell>
        </row>
        <row r="395">
          <cell r="A395">
            <v>717</v>
          </cell>
          <cell r="B395">
            <v>0</v>
          </cell>
        </row>
        <row r="396">
          <cell r="A396">
            <v>718</v>
          </cell>
          <cell r="B396">
            <v>0</v>
          </cell>
        </row>
        <row r="397">
          <cell r="A397">
            <v>719</v>
          </cell>
          <cell r="B397">
            <v>0</v>
          </cell>
        </row>
        <row r="398">
          <cell r="A398">
            <v>720</v>
          </cell>
          <cell r="B398">
            <v>0</v>
          </cell>
        </row>
        <row r="399">
          <cell r="A399">
            <v>721</v>
          </cell>
          <cell r="B399">
            <v>0</v>
          </cell>
        </row>
        <row r="400">
          <cell r="A400">
            <v>722</v>
          </cell>
          <cell r="B400">
            <v>0</v>
          </cell>
        </row>
        <row r="401">
          <cell r="A401">
            <v>723</v>
          </cell>
          <cell r="B401">
            <v>0</v>
          </cell>
        </row>
        <row r="402">
          <cell r="A402">
            <v>724</v>
          </cell>
          <cell r="B402">
            <v>0</v>
          </cell>
        </row>
        <row r="403">
          <cell r="A403">
            <v>725</v>
          </cell>
          <cell r="B403">
            <v>0</v>
          </cell>
        </row>
        <row r="404">
          <cell r="A404">
            <v>726</v>
          </cell>
          <cell r="B404">
            <v>0</v>
          </cell>
        </row>
        <row r="405">
          <cell r="A405">
            <v>727</v>
          </cell>
          <cell r="B405">
            <v>0</v>
          </cell>
        </row>
        <row r="406">
          <cell r="A406">
            <v>728</v>
          </cell>
          <cell r="B406">
            <v>0</v>
          </cell>
        </row>
        <row r="407">
          <cell r="A407">
            <v>729</v>
          </cell>
          <cell r="B407">
            <v>0</v>
          </cell>
        </row>
        <row r="408">
          <cell r="A408">
            <v>730</v>
          </cell>
          <cell r="B408">
            <v>0</v>
          </cell>
        </row>
        <row r="409">
          <cell r="A409">
            <v>731</v>
          </cell>
          <cell r="B409">
            <v>0</v>
          </cell>
        </row>
        <row r="410">
          <cell r="A410">
            <v>732</v>
          </cell>
          <cell r="B410">
            <v>0</v>
          </cell>
        </row>
        <row r="411">
          <cell r="A411">
            <v>733</v>
          </cell>
          <cell r="B411">
            <v>0</v>
          </cell>
        </row>
        <row r="412">
          <cell r="A412">
            <v>734</v>
          </cell>
          <cell r="B412">
            <v>0</v>
          </cell>
        </row>
        <row r="413">
          <cell r="A413">
            <v>735</v>
          </cell>
          <cell r="B413">
            <v>0</v>
          </cell>
        </row>
        <row r="414">
          <cell r="A414">
            <v>736</v>
          </cell>
          <cell r="B414">
            <v>0</v>
          </cell>
        </row>
        <row r="415">
          <cell r="A415">
            <v>737</v>
          </cell>
          <cell r="B415">
            <v>0</v>
          </cell>
        </row>
        <row r="416">
          <cell r="A416">
            <v>738</v>
          </cell>
          <cell r="B416">
            <v>0</v>
          </cell>
        </row>
        <row r="417">
          <cell r="A417">
            <v>739</v>
          </cell>
          <cell r="B417">
            <v>0</v>
          </cell>
        </row>
        <row r="418">
          <cell r="A418">
            <v>740</v>
          </cell>
          <cell r="B418">
            <v>0</v>
          </cell>
        </row>
        <row r="419">
          <cell r="A419">
            <v>741</v>
          </cell>
          <cell r="B419">
            <v>0</v>
          </cell>
        </row>
        <row r="420">
          <cell r="A420">
            <v>742</v>
          </cell>
          <cell r="B420">
            <v>0</v>
          </cell>
        </row>
        <row r="421">
          <cell r="A421">
            <v>743</v>
          </cell>
          <cell r="B421">
            <v>0</v>
          </cell>
        </row>
        <row r="422">
          <cell r="A422">
            <v>744</v>
          </cell>
          <cell r="B422">
            <v>0</v>
          </cell>
        </row>
        <row r="423">
          <cell r="A423">
            <v>745</v>
          </cell>
          <cell r="B423">
            <v>0</v>
          </cell>
        </row>
        <row r="424">
          <cell r="A424">
            <v>746</v>
          </cell>
          <cell r="B424">
            <v>0</v>
          </cell>
        </row>
        <row r="425">
          <cell r="A425">
            <v>747</v>
          </cell>
          <cell r="B425">
            <v>0</v>
          </cell>
        </row>
        <row r="426">
          <cell r="A426">
            <v>748</v>
          </cell>
          <cell r="B426">
            <v>0</v>
          </cell>
        </row>
        <row r="427">
          <cell r="A427">
            <v>749</v>
          </cell>
          <cell r="B427">
            <v>0</v>
          </cell>
        </row>
        <row r="428">
          <cell r="A428">
            <v>750</v>
          </cell>
          <cell r="B428">
            <v>0</v>
          </cell>
        </row>
        <row r="429">
          <cell r="A429">
            <v>751</v>
          </cell>
          <cell r="B429">
            <v>0</v>
          </cell>
        </row>
        <row r="430">
          <cell r="A430">
            <v>752</v>
          </cell>
          <cell r="B430">
            <v>0</v>
          </cell>
        </row>
        <row r="431">
          <cell r="A431">
            <v>753</v>
          </cell>
          <cell r="B431">
            <v>0</v>
          </cell>
        </row>
        <row r="432">
          <cell r="A432">
            <v>754</v>
          </cell>
          <cell r="B432">
            <v>0</v>
          </cell>
        </row>
        <row r="433">
          <cell r="A433">
            <v>755</v>
          </cell>
          <cell r="B433">
            <v>0</v>
          </cell>
        </row>
        <row r="434">
          <cell r="A434">
            <v>756</v>
          </cell>
          <cell r="B434">
            <v>0</v>
          </cell>
        </row>
        <row r="435">
          <cell r="A435">
            <v>757</v>
          </cell>
          <cell r="B435">
            <v>0</v>
          </cell>
        </row>
        <row r="436">
          <cell r="A436">
            <v>758</v>
          </cell>
          <cell r="B436">
            <v>0</v>
          </cell>
        </row>
        <row r="437">
          <cell r="A437">
            <v>759</v>
          </cell>
          <cell r="B437">
            <v>0</v>
          </cell>
        </row>
        <row r="438">
          <cell r="A438">
            <v>760</v>
          </cell>
          <cell r="B438">
            <v>0</v>
          </cell>
        </row>
        <row r="439">
          <cell r="A439">
            <v>761</v>
          </cell>
          <cell r="B439">
            <v>0</v>
          </cell>
        </row>
        <row r="440">
          <cell r="A440">
            <v>762</v>
          </cell>
          <cell r="B440">
            <v>0</v>
          </cell>
        </row>
        <row r="441">
          <cell r="A441">
            <v>763</v>
          </cell>
          <cell r="B441">
            <v>0</v>
          </cell>
        </row>
        <row r="442">
          <cell r="A442">
            <v>764</v>
          </cell>
          <cell r="B442">
            <v>0</v>
          </cell>
        </row>
        <row r="443">
          <cell r="A443">
            <v>765</v>
          </cell>
          <cell r="B443">
            <v>0</v>
          </cell>
        </row>
        <row r="444">
          <cell r="A444">
            <v>766</v>
          </cell>
          <cell r="B444">
            <v>0</v>
          </cell>
        </row>
        <row r="445">
          <cell r="A445">
            <v>767</v>
          </cell>
          <cell r="B445">
            <v>0</v>
          </cell>
        </row>
        <row r="446">
          <cell r="A446">
            <v>768</v>
          </cell>
          <cell r="B446">
            <v>0</v>
          </cell>
        </row>
        <row r="447">
          <cell r="A447">
            <v>769</v>
          </cell>
          <cell r="B447">
            <v>0</v>
          </cell>
        </row>
        <row r="448">
          <cell r="A448">
            <v>770</v>
          </cell>
          <cell r="B448">
            <v>0</v>
          </cell>
        </row>
        <row r="449">
          <cell r="A449">
            <v>771</v>
          </cell>
          <cell r="B449">
            <v>0</v>
          </cell>
        </row>
        <row r="450">
          <cell r="A450">
            <v>772</v>
          </cell>
          <cell r="B450">
            <v>0</v>
          </cell>
        </row>
        <row r="451">
          <cell r="A451">
            <v>773</v>
          </cell>
          <cell r="B451">
            <v>0</v>
          </cell>
        </row>
        <row r="452">
          <cell r="A452">
            <v>774</v>
          </cell>
          <cell r="B452">
            <v>0</v>
          </cell>
        </row>
        <row r="453">
          <cell r="A453">
            <v>781</v>
          </cell>
          <cell r="B453">
            <v>0</v>
          </cell>
        </row>
        <row r="454">
          <cell r="A454">
            <v>782</v>
          </cell>
          <cell r="B454">
            <v>0</v>
          </cell>
        </row>
        <row r="455">
          <cell r="A455">
            <v>783</v>
          </cell>
          <cell r="B455">
            <v>0</v>
          </cell>
        </row>
        <row r="456">
          <cell r="A456">
            <v>784</v>
          </cell>
          <cell r="B456">
            <v>0</v>
          </cell>
        </row>
        <row r="457">
          <cell r="A457">
            <v>785</v>
          </cell>
          <cell r="B457">
            <v>0</v>
          </cell>
        </row>
        <row r="458">
          <cell r="A458">
            <v>0</v>
          </cell>
          <cell r="B458">
            <v>0</v>
          </cell>
        </row>
        <row r="459">
          <cell r="A459">
            <v>0</v>
          </cell>
        </row>
        <row r="460">
          <cell r="A460">
            <v>0</v>
          </cell>
          <cell r="B460">
            <v>0</v>
          </cell>
        </row>
        <row r="461">
          <cell r="A461">
            <v>0</v>
          </cell>
          <cell r="B461">
            <v>0</v>
          </cell>
        </row>
        <row r="462">
          <cell r="A462">
            <v>0</v>
          </cell>
          <cell r="B462">
            <v>0</v>
          </cell>
        </row>
        <row r="463">
          <cell r="A463">
            <v>0</v>
          </cell>
          <cell r="B463">
            <v>0</v>
          </cell>
        </row>
        <row r="464">
          <cell r="A464">
            <v>0</v>
          </cell>
          <cell r="B464">
            <v>0</v>
          </cell>
        </row>
        <row r="465">
          <cell r="A465">
            <v>0</v>
          </cell>
          <cell r="B465">
            <v>0</v>
          </cell>
        </row>
        <row r="466">
          <cell r="A466">
            <v>0</v>
          </cell>
          <cell r="B466">
            <v>0</v>
          </cell>
        </row>
        <row r="467">
          <cell r="A467">
            <v>0</v>
          </cell>
          <cell r="B467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95"/>
  <sheetViews>
    <sheetView showGridLines="0" topLeftCell="F1" zoomScale="90" zoomScaleNormal="90" workbookViewId="0">
      <selection activeCell="I3" sqref="I3:I94"/>
    </sheetView>
  </sheetViews>
  <sheetFormatPr defaultColWidth="9.140625" defaultRowHeight="21"/>
  <cols>
    <col min="1" max="1" width="13.85546875" style="100" bestFit="1" customWidth="1"/>
    <col min="2" max="2" width="22" style="100" customWidth="1"/>
    <col min="3" max="3" width="23.5703125" style="100" customWidth="1"/>
    <col min="4" max="4" width="25" style="100" customWidth="1"/>
    <col min="5" max="5" width="16.85546875" style="100" customWidth="1"/>
    <col min="6" max="6" width="50.7109375" style="100" customWidth="1"/>
    <col min="7" max="7" width="19.7109375" style="22" customWidth="1"/>
    <col min="8" max="8" width="17.42578125" style="22" customWidth="1"/>
    <col min="9" max="9" width="12.28515625" style="23" customWidth="1"/>
    <col min="10" max="10" width="11.5703125" style="23" customWidth="1"/>
    <col min="11" max="11" width="12.28515625" style="23" customWidth="1"/>
    <col min="12" max="12" width="16.7109375" style="22" customWidth="1"/>
    <col min="13" max="14" width="9.140625" style="22" customWidth="1"/>
    <col min="15" max="15" width="18" style="22" customWidth="1"/>
    <col min="16" max="16" width="16.140625" style="22" customWidth="1"/>
    <col min="17" max="17" width="17.140625" style="22" customWidth="1"/>
    <col min="18" max="18" width="12.85546875" style="22" customWidth="1"/>
    <col min="19" max="16384" width="9.140625" style="22"/>
  </cols>
  <sheetData>
    <row r="1" spans="1:19">
      <c r="A1" s="95" t="s">
        <v>0</v>
      </c>
      <c r="B1" s="96"/>
      <c r="C1" s="96"/>
      <c r="D1" s="96"/>
      <c r="E1" s="96"/>
      <c r="F1" s="94"/>
      <c r="G1" s="21"/>
      <c r="H1" s="21"/>
      <c r="I1" s="50"/>
      <c r="J1" s="42"/>
      <c r="K1" s="42"/>
      <c r="L1" s="21"/>
    </row>
    <row r="2" spans="1:19" s="25" customFormat="1" ht="48.75">
      <c r="A2" s="97" t="s">
        <v>1</v>
      </c>
      <c r="B2" s="97" t="s">
        <v>2</v>
      </c>
      <c r="C2" s="97" t="s">
        <v>3</v>
      </c>
      <c r="D2" s="97"/>
      <c r="E2" s="97" t="s">
        <v>4</v>
      </c>
      <c r="F2" s="97" t="s">
        <v>5</v>
      </c>
      <c r="G2" s="18" t="s">
        <v>6</v>
      </c>
      <c r="H2" s="18" t="s">
        <v>7</v>
      </c>
      <c r="I2" s="51" t="s">
        <v>8</v>
      </c>
      <c r="J2" s="19" t="s">
        <v>9</v>
      </c>
      <c r="K2" s="19" t="s">
        <v>10</v>
      </c>
      <c r="L2" s="46"/>
      <c r="R2" s="75" t="s">
        <v>11</v>
      </c>
      <c r="S2" s="75" t="s">
        <v>12</v>
      </c>
    </row>
    <row r="3" spans="1:19" ht="15.75">
      <c r="A3" s="28">
        <v>540</v>
      </c>
      <c r="B3" s="28" t="s">
        <v>13</v>
      </c>
      <c r="C3" s="28" t="s">
        <v>14</v>
      </c>
      <c r="D3" s="28"/>
      <c r="E3" s="28" t="s">
        <v>15</v>
      </c>
      <c r="F3" s="28">
        <v>8873642853</v>
      </c>
      <c r="G3" s="28">
        <v>9523797822</v>
      </c>
      <c r="H3" s="28" t="s">
        <v>16</v>
      </c>
      <c r="I3" s="43" t="s">
        <v>17</v>
      </c>
      <c r="J3" s="29" t="s">
        <v>18</v>
      </c>
      <c r="K3" s="29">
        <v>475</v>
      </c>
      <c r="L3" s="27">
        <f t="shared" ref="L3:L34" si="0">COUNTIF($C$3:$C$83,C3)</f>
        <v>1</v>
      </c>
      <c r="R3" s="45" t="s">
        <v>19</v>
      </c>
      <c r="S3" s="22" t="s">
        <v>20</v>
      </c>
    </row>
    <row r="4" spans="1:19" s="45" customFormat="1" ht="15.75">
      <c r="A4" s="31">
        <v>614</v>
      </c>
      <c r="B4" s="31" t="s">
        <v>21</v>
      </c>
      <c r="C4" s="31" t="s">
        <v>22</v>
      </c>
      <c r="D4" s="31"/>
      <c r="E4" s="31"/>
      <c r="F4" s="31">
        <v>9199744089</v>
      </c>
      <c r="G4" s="31">
        <v>8002274389</v>
      </c>
      <c r="H4" s="31" t="s">
        <v>23</v>
      </c>
      <c r="I4" s="52" t="s">
        <v>17</v>
      </c>
      <c r="J4" s="32" t="s">
        <v>18</v>
      </c>
      <c r="K4" s="32">
        <v>500</v>
      </c>
      <c r="L4" s="27">
        <f t="shared" si="0"/>
        <v>1</v>
      </c>
      <c r="R4" s="45" t="s">
        <v>19</v>
      </c>
      <c r="S4" s="45" t="s">
        <v>24</v>
      </c>
    </row>
    <row r="5" spans="1:19" s="45" customFormat="1" ht="15.75">
      <c r="A5" s="31">
        <v>616</v>
      </c>
      <c r="B5" s="31" t="s">
        <v>25</v>
      </c>
      <c r="C5" s="31" t="s">
        <v>26</v>
      </c>
      <c r="D5" s="31"/>
      <c r="E5" s="31"/>
      <c r="F5" s="31">
        <v>8895451014</v>
      </c>
      <c r="G5" s="31">
        <v>7765968714</v>
      </c>
      <c r="H5" s="31" t="s">
        <v>27</v>
      </c>
      <c r="I5" s="43" t="s">
        <v>17</v>
      </c>
      <c r="J5" s="32" t="s">
        <v>18</v>
      </c>
      <c r="K5" s="32">
        <v>475</v>
      </c>
      <c r="L5" s="27">
        <f t="shared" si="0"/>
        <v>1</v>
      </c>
      <c r="R5" s="45" t="s">
        <v>28</v>
      </c>
      <c r="S5" s="45" t="s">
        <v>20</v>
      </c>
    </row>
    <row r="6" spans="1:19" s="45" customFormat="1" ht="15.75">
      <c r="A6" s="31">
        <v>640</v>
      </c>
      <c r="B6" s="31" t="s">
        <v>29</v>
      </c>
      <c r="C6" s="31" t="s">
        <v>30</v>
      </c>
      <c r="D6" s="31"/>
      <c r="E6" s="31"/>
      <c r="F6" s="31">
        <v>9771654827</v>
      </c>
      <c r="G6" s="31"/>
      <c r="H6" s="31" t="s">
        <v>27</v>
      </c>
      <c r="I6" s="43" t="s">
        <v>17</v>
      </c>
      <c r="J6" s="32" t="s">
        <v>18</v>
      </c>
      <c r="K6" s="32">
        <v>475</v>
      </c>
      <c r="L6" s="27">
        <f t="shared" si="0"/>
        <v>1</v>
      </c>
      <c r="R6" s="45" t="s">
        <v>28</v>
      </c>
      <c r="S6" s="45" t="s">
        <v>24</v>
      </c>
    </row>
    <row r="7" spans="1:19" s="45" customFormat="1" ht="15.75">
      <c r="A7" s="31">
        <v>658</v>
      </c>
      <c r="B7" s="31" t="s">
        <v>31</v>
      </c>
      <c r="C7" s="31" t="s">
        <v>32</v>
      </c>
      <c r="D7" s="31"/>
      <c r="E7" s="31"/>
      <c r="F7" s="31">
        <v>8521047682</v>
      </c>
      <c r="G7" s="31"/>
      <c r="H7" s="31" t="s">
        <v>33</v>
      </c>
      <c r="I7" s="43" t="s">
        <v>17</v>
      </c>
      <c r="J7" s="32" t="s">
        <v>18</v>
      </c>
      <c r="K7" s="32">
        <v>475</v>
      </c>
      <c r="L7" s="27">
        <f t="shared" si="0"/>
        <v>1</v>
      </c>
      <c r="R7" s="45" t="s">
        <v>28</v>
      </c>
      <c r="S7" s="45" t="s">
        <v>24</v>
      </c>
    </row>
    <row r="8" spans="1:19" s="45" customFormat="1" ht="15.75">
      <c r="A8" s="31">
        <v>663</v>
      </c>
      <c r="B8" s="31" t="s">
        <v>34</v>
      </c>
      <c r="C8" s="31" t="s">
        <v>35</v>
      </c>
      <c r="D8" s="31"/>
      <c r="E8" s="31"/>
      <c r="F8" s="31">
        <v>8292922502</v>
      </c>
      <c r="G8" s="31"/>
      <c r="H8" s="31" t="s">
        <v>36</v>
      </c>
      <c r="I8" s="43" t="s">
        <v>37</v>
      </c>
      <c r="J8" s="32" t="s">
        <v>18</v>
      </c>
      <c r="K8" s="32">
        <v>375</v>
      </c>
      <c r="L8" s="27">
        <f t="shared" si="0"/>
        <v>1</v>
      </c>
      <c r="R8" s="45" t="s">
        <v>28</v>
      </c>
      <c r="S8" s="45" t="s">
        <v>24</v>
      </c>
    </row>
    <row r="9" spans="1:19" s="45" customFormat="1" ht="15.75">
      <c r="A9" s="31">
        <v>664</v>
      </c>
      <c r="B9" s="31" t="s">
        <v>38</v>
      </c>
      <c r="C9" s="31" t="s">
        <v>39</v>
      </c>
      <c r="D9" s="31"/>
      <c r="E9" s="31"/>
      <c r="F9" s="31">
        <v>9939512451</v>
      </c>
      <c r="G9" s="31"/>
      <c r="H9" s="31" t="s">
        <v>36</v>
      </c>
      <c r="I9" s="43" t="s">
        <v>37</v>
      </c>
      <c r="J9" s="32" t="s">
        <v>18</v>
      </c>
      <c r="K9" s="32">
        <v>375</v>
      </c>
      <c r="L9" s="27">
        <f t="shared" si="0"/>
        <v>1</v>
      </c>
      <c r="R9" s="45" t="s">
        <v>28</v>
      </c>
      <c r="S9" s="45" t="s">
        <v>24</v>
      </c>
    </row>
    <row r="10" spans="1:19" s="45" customFormat="1" ht="15.75">
      <c r="A10" s="31">
        <v>669</v>
      </c>
      <c r="B10" s="31" t="s">
        <v>40</v>
      </c>
      <c r="C10" s="31" t="s">
        <v>41</v>
      </c>
      <c r="D10" s="31"/>
      <c r="E10" s="31"/>
      <c r="F10" s="31">
        <v>9973925374</v>
      </c>
      <c r="G10" s="31">
        <v>9973925374</v>
      </c>
      <c r="H10" s="31" t="s">
        <v>42</v>
      </c>
      <c r="I10" s="43" t="s">
        <v>43</v>
      </c>
      <c r="J10" s="32" t="s">
        <v>18</v>
      </c>
      <c r="K10" s="32">
        <v>450</v>
      </c>
      <c r="L10" s="27">
        <f t="shared" si="0"/>
        <v>2</v>
      </c>
      <c r="R10" s="45" t="s">
        <v>28</v>
      </c>
      <c r="S10" s="45" t="s">
        <v>24</v>
      </c>
    </row>
    <row r="11" spans="1:19" s="45" customFormat="1" ht="15.75">
      <c r="A11" s="31">
        <v>686</v>
      </c>
      <c r="B11" s="31" t="s">
        <v>44</v>
      </c>
      <c r="C11" s="31" t="s">
        <v>45</v>
      </c>
      <c r="D11" s="31"/>
      <c r="E11" s="31"/>
      <c r="F11" s="31"/>
      <c r="G11" s="31"/>
      <c r="H11" s="31" t="s">
        <v>42</v>
      </c>
      <c r="I11" s="43" t="s">
        <v>43</v>
      </c>
      <c r="J11" s="32" t="s">
        <v>18</v>
      </c>
      <c r="K11" s="32">
        <v>450</v>
      </c>
      <c r="L11" s="27">
        <f t="shared" si="0"/>
        <v>1</v>
      </c>
      <c r="R11" s="45" t="s">
        <v>28</v>
      </c>
      <c r="S11" s="45" t="s">
        <v>24</v>
      </c>
    </row>
    <row r="12" spans="1:19" s="45" customFormat="1" ht="15.75">
      <c r="A12" s="31">
        <v>695</v>
      </c>
      <c r="B12" s="31" t="s">
        <v>46</v>
      </c>
      <c r="C12" s="31" t="s">
        <v>47</v>
      </c>
      <c r="D12" s="31"/>
      <c r="E12" s="31"/>
      <c r="F12" s="31">
        <v>9546729355</v>
      </c>
      <c r="G12" s="31"/>
      <c r="H12" s="31" t="s">
        <v>48</v>
      </c>
      <c r="I12" s="43" t="s">
        <v>17</v>
      </c>
      <c r="J12" s="32" t="s">
        <v>18</v>
      </c>
      <c r="K12" s="32">
        <v>475</v>
      </c>
      <c r="L12" s="27">
        <f t="shared" si="0"/>
        <v>2</v>
      </c>
      <c r="R12" s="45" t="s">
        <v>28</v>
      </c>
      <c r="S12" s="45" t="s">
        <v>24</v>
      </c>
    </row>
    <row r="13" spans="1:19" s="47" customFormat="1" ht="15.75">
      <c r="A13" s="33">
        <v>699</v>
      </c>
      <c r="B13" s="33" t="s">
        <v>49</v>
      </c>
      <c r="C13" s="33" t="s">
        <v>50</v>
      </c>
      <c r="D13" s="33"/>
      <c r="E13" s="33" t="s">
        <v>51</v>
      </c>
      <c r="G13" s="33">
        <v>8789893788</v>
      </c>
      <c r="H13" s="33" t="s">
        <v>27</v>
      </c>
      <c r="I13" s="43" t="s">
        <v>17</v>
      </c>
      <c r="J13" s="34" t="s">
        <v>18</v>
      </c>
      <c r="K13" s="34">
        <v>475</v>
      </c>
      <c r="L13" s="27">
        <f t="shared" si="0"/>
        <v>1</v>
      </c>
      <c r="R13" s="45" t="s">
        <v>28</v>
      </c>
      <c r="S13" s="45" t="s">
        <v>24</v>
      </c>
    </row>
    <row r="14" spans="1:19" s="45" customFormat="1" ht="15.75">
      <c r="A14" s="31">
        <v>713</v>
      </c>
      <c r="B14" s="31" t="s">
        <v>52</v>
      </c>
      <c r="C14" s="31" t="s">
        <v>53</v>
      </c>
      <c r="D14" s="31"/>
      <c r="E14" s="31"/>
      <c r="F14" s="31">
        <v>706167156</v>
      </c>
      <c r="G14" s="31">
        <v>9973450395</v>
      </c>
      <c r="H14" s="31" t="s">
        <v>36</v>
      </c>
      <c r="I14" s="43" t="s">
        <v>37</v>
      </c>
      <c r="J14" s="32" t="s">
        <v>18</v>
      </c>
      <c r="K14" s="32">
        <v>375</v>
      </c>
      <c r="L14" s="27">
        <f t="shared" si="0"/>
        <v>1</v>
      </c>
      <c r="R14" s="45" t="s">
        <v>28</v>
      </c>
      <c r="S14" s="45" t="s">
        <v>24</v>
      </c>
    </row>
    <row r="15" spans="1:19" s="45" customFormat="1" ht="15.75">
      <c r="A15" s="24">
        <v>725</v>
      </c>
      <c r="B15" s="24" t="s">
        <v>54</v>
      </c>
      <c r="C15" s="24" t="s">
        <v>55</v>
      </c>
      <c r="D15" s="24"/>
      <c r="E15" s="24"/>
      <c r="F15" s="24"/>
      <c r="G15" s="24"/>
      <c r="H15" s="31" t="s">
        <v>42</v>
      </c>
      <c r="I15" s="43" t="s">
        <v>43</v>
      </c>
      <c r="J15" s="26" t="s">
        <v>18</v>
      </c>
      <c r="K15" s="26">
        <v>450</v>
      </c>
      <c r="L15" s="27">
        <f t="shared" si="0"/>
        <v>1</v>
      </c>
      <c r="R15" s="45" t="s">
        <v>28</v>
      </c>
      <c r="S15" s="45" t="s">
        <v>24</v>
      </c>
    </row>
    <row r="16" spans="1:19" ht="15.75">
      <c r="A16" s="31">
        <v>777</v>
      </c>
      <c r="B16" s="31" t="s">
        <v>56</v>
      </c>
      <c r="C16" s="31" t="s">
        <v>57</v>
      </c>
      <c r="D16" s="31"/>
      <c r="E16" s="31"/>
      <c r="F16" s="31">
        <v>9716887448</v>
      </c>
      <c r="G16" s="31"/>
      <c r="H16" s="31" t="s">
        <v>42</v>
      </c>
      <c r="I16" s="43" t="s">
        <v>43</v>
      </c>
      <c r="J16" s="32" t="s">
        <v>18</v>
      </c>
      <c r="K16" s="32">
        <v>475</v>
      </c>
      <c r="L16" s="59">
        <f t="shared" si="0"/>
        <v>1</v>
      </c>
      <c r="R16" s="45" t="s">
        <v>28</v>
      </c>
      <c r="S16" s="45" t="s">
        <v>24</v>
      </c>
    </row>
    <row r="17" spans="1:19" ht="15.75">
      <c r="A17" s="31">
        <v>735</v>
      </c>
      <c r="B17" s="31" t="s">
        <v>58</v>
      </c>
      <c r="C17" s="31" t="s">
        <v>59</v>
      </c>
      <c r="D17" s="31"/>
      <c r="E17" s="31"/>
      <c r="F17" s="31">
        <v>960861689</v>
      </c>
      <c r="G17" s="31">
        <v>9199926084</v>
      </c>
      <c r="H17" s="57" t="s">
        <v>60</v>
      </c>
      <c r="I17" s="43" t="s">
        <v>43</v>
      </c>
      <c r="J17" s="32" t="s">
        <v>18</v>
      </c>
      <c r="K17" s="32">
        <v>500</v>
      </c>
      <c r="L17" s="59">
        <f t="shared" si="0"/>
        <v>2</v>
      </c>
      <c r="R17" s="45" t="s">
        <v>28</v>
      </c>
      <c r="S17" s="45" t="s">
        <v>24</v>
      </c>
    </row>
    <row r="18" spans="1:19" ht="15.75">
      <c r="A18" s="31">
        <v>764</v>
      </c>
      <c r="B18" s="31" t="s">
        <v>61</v>
      </c>
      <c r="C18" s="31" t="s">
        <v>62</v>
      </c>
      <c r="D18" s="31"/>
      <c r="E18" s="31"/>
      <c r="F18" s="31">
        <v>9199739295</v>
      </c>
      <c r="G18" s="31">
        <v>9973854141</v>
      </c>
      <c r="H18" s="58" t="s">
        <v>63</v>
      </c>
      <c r="I18" s="43" t="s">
        <v>17</v>
      </c>
      <c r="J18" s="32" t="s">
        <v>18</v>
      </c>
      <c r="K18" s="32">
        <v>475</v>
      </c>
      <c r="L18" s="59">
        <f t="shared" si="0"/>
        <v>1</v>
      </c>
      <c r="R18" s="45"/>
      <c r="S18" s="45"/>
    </row>
    <row r="19" spans="1:19" s="45" customFormat="1" ht="15.75">
      <c r="A19" s="31">
        <v>636</v>
      </c>
      <c r="B19" s="31" t="s">
        <v>64</v>
      </c>
      <c r="C19" s="31" t="s">
        <v>65</v>
      </c>
      <c r="D19" s="31"/>
      <c r="E19" s="31"/>
      <c r="F19" s="31">
        <v>9955513082</v>
      </c>
      <c r="G19" s="31">
        <f>F19</f>
        <v>9955513082</v>
      </c>
      <c r="H19" s="31" t="s">
        <v>66</v>
      </c>
      <c r="I19" s="43" t="s">
        <v>43</v>
      </c>
      <c r="J19" s="32" t="s">
        <v>67</v>
      </c>
      <c r="K19" s="32">
        <v>525</v>
      </c>
      <c r="L19" s="27">
        <f t="shared" si="0"/>
        <v>2</v>
      </c>
      <c r="R19" s="45" t="s">
        <v>19</v>
      </c>
      <c r="S19" s="45" t="s">
        <v>24</v>
      </c>
    </row>
    <row r="20" spans="1:19" s="45" customFormat="1" ht="15.75">
      <c r="A20" s="31">
        <v>646</v>
      </c>
      <c r="B20" s="31" t="s">
        <v>68</v>
      </c>
      <c r="C20" s="31" t="s">
        <v>69</v>
      </c>
      <c r="D20" s="31"/>
      <c r="E20" s="31"/>
      <c r="F20" s="31">
        <v>6207671520</v>
      </c>
      <c r="G20" s="31"/>
      <c r="H20" s="31" t="s">
        <v>36</v>
      </c>
      <c r="I20" s="43" t="s">
        <v>37</v>
      </c>
      <c r="J20" s="32" t="s">
        <v>67</v>
      </c>
      <c r="K20" s="32">
        <v>375</v>
      </c>
      <c r="L20" s="27">
        <f t="shared" si="0"/>
        <v>1</v>
      </c>
      <c r="R20" s="45" t="s">
        <v>28</v>
      </c>
      <c r="S20" s="45" t="s">
        <v>24</v>
      </c>
    </row>
    <row r="21" spans="1:19" s="45" customFormat="1" ht="15.75">
      <c r="A21" s="31">
        <v>638</v>
      </c>
      <c r="B21" s="31" t="s">
        <v>70</v>
      </c>
      <c r="C21" s="31" t="s">
        <v>65</v>
      </c>
      <c r="D21" s="31"/>
      <c r="E21" s="31"/>
      <c r="F21" s="31">
        <v>8969862962</v>
      </c>
      <c r="G21" s="31">
        <f>F21</f>
        <v>8969862962</v>
      </c>
      <c r="H21" s="31" t="s">
        <v>66</v>
      </c>
      <c r="I21" s="43" t="s">
        <v>43</v>
      </c>
      <c r="J21" s="32" t="s">
        <v>67</v>
      </c>
      <c r="K21" s="32">
        <v>525</v>
      </c>
      <c r="L21" s="27">
        <f t="shared" si="0"/>
        <v>2</v>
      </c>
      <c r="R21" s="45" t="s">
        <v>19</v>
      </c>
      <c r="S21" s="45" t="s">
        <v>20</v>
      </c>
    </row>
    <row r="22" spans="1:19" s="45" customFormat="1" ht="15.75">
      <c r="A22" s="31">
        <v>590</v>
      </c>
      <c r="B22" s="31" t="s">
        <v>71</v>
      </c>
      <c r="C22" s="31" t="s">
        <v>72</v>
      </c>
      <c r="D22" s="31"/>
      <c r="E22" s="31"/>
      <c r="F22" s="31"/>
      <c r="G22" s="31">
        <v>9128723845</v>
      </c>
      <c r="H22" s="31" t="s">
        <v>42</v>
      </c>
      <c r="I22" s="43" t="s">
        <v>43</v>
      </c>
      <c r="J22" s="32" t="s">
        <v>67</v>
      </c>
      <c r="K22" s="32">
        <v>450</v>
      </c>
      <c r="L22" s="27">
        <f t="shared" si="0"/>
        <v>1</v>
      </c>
      <c r="R22" s="45" t="s">
        <v>28</v>
      </c>
      <c r="S22" s="45" t="s">
        <v>24</v>
      </c>
    </row>
    <row r="23" spans="1:19" s="45" customFormat="1" ht="15.75">
      <c r="A23" s="31">
        <v>532</v>
      </c>
      <c r="B23" s="31" t="s">
        <v>73</v>
      </c>
      <c r="C23" s="31" t="s">
        <v>74</v>
      </c>
      <c r="D23" s="31"/>
      <c r="E23" s="31"/>
      <c r="F23" s="31"/>
      <c r="G23" s="31">
        <v>6201292105</v>
      </c>
      <c r="H23" s="31" t="s">
        <v>27</v>
      </c>
      <c r="I23" s="43" t="s">
        <v>17</v>
      </c>
      <c r="J23" s="32" t="s">
        <v>67</v>
      </c>
      <c r="K23" s="32">
        <v>475</v>
      </c>
      <c r="L23" s="27">
        <f t="shared" si="0"/>
        <v>1</v>
      </c>
      <c r="R23" s="45" t="s">
        <v>28</v>
      </c>
      <c r="S23" s="45" t="s">
        <v>24</v>
      </c>
    </row>
    <row r="24" spans="1:19" s="45" customFormat="1" ht="15.75">
      <c r="A24" s="31">
        <v>598</v>
      </c>
      <c r="B24" s="31" t="s">
        <v>75</v>
      </c>
      <c r="C24" s="31" t="s">
        <v>76</v>
      </c>
      <c r="D24" s="31"/>
      <c r="E24" s="31"/>
      <c r="F24" s="31"/>
      <c r="G24" s="31">
        <v>9860223391</v>
      </c>
      <c r="H24" s="31" t="s">
        <v>42</v>
      </c>
      <c r="I24" s="43" t="s">
        <v>43</v>
      </c>
      <c r="J24" s="32" t="s">
        <v>67</v>
      </c>
      <c r="K24" s="32">
        <v>450</v>
      </c>
      <c r="L24" s="27">
        <f t="shared" si="0"/>
        <v>2</v>
      </c>
      <c r="R24" s="45" t="s">
        <v>28</v>
      </c>
      <c r="S24" s="45" t="s">
        <v>24</v>
      </c>
    </row>
    <row r="25" spans="1:19" s="45" customFormat="1" ht="15.75">
      <c r="A25" s="31">
        <v>505</v>
      </c>
      <c r="B25" s="31" t="s">
        <v>77</v>
      </c>
      <c r="C25" s="31" t="s">
        <v>78</v>
      </c>
      <c r="D25" s="31"/>
      <c r="E25" s="31"/>
      <c r="F25" s="31"/>
      <c r="G25" s="31">
        <v>9097890986</v>
      </c>
      <c r="H25" s="31" t="s">
        <v>33</v>
      </c>
      <c r="I25" s="43" t="s">
        <v>17</v>
      </c>
      <c r="J25" s="32" t="s">
        <v>67</v>
      </c>
      <c r="K25" s="32">
        <v>475</v>
      </c>
      <c r="L25" s="27">
        <f t="shared" si="0"/>
        <v>1</v>
      </c>
      <c r="R25" s="45" t="s">
        <v>28</v>
      </c>
      <c r="S25" s="45" t="s">
        <v>20</v>
      </c>
    </row>
    <row r="26" spans="1:19" s="45" customFormat="1" ht="15.75">
      <c r="A26" s="31">
        <v>519</v>
      </c>
      <c r="B26" s="31" t="s">
        <v>79</v>
      </c>
      <c r="C26" s="31" t="s">
        <v>80</v>
      </c>
      <c r="D26" s="31"/>
      <c r="E26" s="31"/>
      <c r="F26" s="31"/>
      <c r="G26" s="31">
        <v>9955038293</v>
      </c>
      <c r="H26" s="31" t="s">
        <v>66</v>
      </c>
      <c r="I26" s="43" t="s">
        <v>43</v>
      </c>
      <c r="J26" s="32" t="s">
        <v>67</v>
      </c>
      <c r="K26" s="32">
        <v>525</v>
      </c>
      <c r="L26" s="27">
        <f t="shared" si="0"/>
        <v>1</v>
      </c>
      <c r="R26" s="45" t="s">
        <v>19</v>
      </c>
      <c r="S26" s="45" t="s">
        <v>24</v>
      </c>
    </row>
    <row r="27" spans="1:19" s="45" customFormat="1" ht="15.75">
      <c r="A27" s="31">
        <v>516</v>
      </c>
      <c r="B27" s="31" t="s">
        <v>81</v>
      </c>
      <c r="C27" s="31" t="s">
        <v>82</v>
      </c>
      <c r="D27" s="31"/>
      <c r="E27" s="31"/>
      <c r="F27" s="31"/>
      <c r="G27" s="31">
        <v>7762985835</v>
      </c>
      <c r="H27" s="31" t="s">
        <v>42</v>
      </c>
      <c r="I27" s="43" t="s">
        <v>43</v>
      </c>
      <c r="J27" s="32" t="s">
        <v>67</v>
      </c>
      <c r="K27" s="32">
        <v>450</v>
      </c>
      <c r="L27" s="27">
        <f t="shared" si="0"/>
        <v>1</v>
      </c>
      <c r="R27" s="45" t="s">
        <v>28</v>
      </c>
      <c r="S27" s="45" t="s">
        <v>20</v>
      </c>
    </row>
    <row r="28" spans="1:19" s="45" customFormat="1" ht="15.75">
      <c r="A28" s="31">
        <v>514</v>
      </c>
      <c r="B28" s="31" t="s">
        <v>83</v>
      </c>
      <c r="C28" s="31" t="s">
        <v>84</v>
      </c>
      <c r="D28" s="31"/>
      <c r="E28" s="31"/>
      <c r="F28" s="31">
        <v>9801810989</v>
      </c>
      <c r="G28" s="31"/>
      <c r="H28" s="31" t="s">
        <v>42</v>
      </c>
      <c r="I28" s="43" t="s">
        <v>43</v>
      </c>
      <c r="J28" s="32" t="s">
        <v>67</v>
      </c>
      <c r="K28" s="32">
        <v>450</v>
      </c>
      <c r="L28" s="27">
        <f t="shared" si="0"/>
        <v>1</v>
      </c>
      <c r="R28" s="45" t="s">
        <v>28</v>
      </c>
      <c r="S28" s="45" t="s">
        <v>24</v>
      </c>
    </row>
    <row r="29" spans="1:19" s="45" customFormat="1" ht="15.75">
      <c r="A29" s="31">
        <v>501</v>
      </c>
      <c r="B29" s="31" t="s">
        <v>85</v>
      </c>
      <c r="C29" s="31" t="s">
        <v>86</v>
      </c>
      <c r="D29" s="31"/>
      <c r="E29" s="31"/>
      <c r="F29" s="31">
        <v>9507844087</v>
      </c>
      <c r="G29" s="31">
        <v>9835562656</v>
      </c>
      <c r="H29" s="31" t="s">
        <v>66</v>
      </c>
      <c r="I29" s="43" t="s">
        <v>43</v>
      </c>
      <c r="J29" s="32" t="s">
        <v>67</v>
      </c>
      <c r="K29" s="32">
        <v>525</v>
      </c>
      <c r="L29" s="27">
        <f t="shared" si="0"/>
        <v>1</v>
      </c>
      <c r="R29" s="45" t="s">
        <v>19</v>
      </c>
      <c r="S29" s="45" t="s">
        <v>20</v>
      </c>
    </row>
    <row r="30" spans="1:19" s="45" customFormat="1" ht="15.75">
      <c r="A30" s="31">
        <v>512</v>
      </c>
      <c r="B30" s="31" t="s">
        <v>87</v>
      </c>
      <c r="C30" s="31" t="s">
        <v>88</v>
      </c>
      <c r="D30" s="31"/>
      <c r="E30" s="31"/>
      <c r="F30" s="31"/>
      <c r="G30" s="31">
        <v>9304451149</v>
      </c>
      <c r="H30" s="31" t="s">
        <v>42</v>
      </c>
      <c r="I30" s="43" t="s">
        <v>43</v>
      </c>
      <c r="J30" s="32" t="s">
        <v>67</v>
      </c>
      <c r="K30" s="32">
        <v>450</v>
      </c>
      <c r="L30" s="27">
        <f t="shared" si="0"/>
        <v>1</v>
      </c>
      <c r="R30" s="45" t="s">
        <v>28</v>
      </c>
      <c r="S30" s="45" t="s">
        <v>24</v>
      </c>
    </row>
    <row r="31" spans="1:19" s="45" customFormat="1" ht="15.75">
      <c r="A31" s="31">
        <v>554</v>
      </c>
      <c r="B31" s="31" t="s">
        <v>89</v>
      </c>
      <c r="C31" s="31" t="s">
        <v>90</v>
      </c>
      <c r="D31" s="31"/>
      <c r="E31" s="31"/>
      <c r="F31" s="31">
        <v>8340692740</v>
      </c>
      <c r="G31" s="31">
        <v>9504841596</v>
      </c>
      <c r="H31" s="31" t="s">
        <v>33</v>
      </c>
      <c r="I31" s="43" t="s">
        <v>17</v>
      </c>
      <c r="J31" s="32" t="s">
        <v>67</v>
      </c>
      <c r="K31" s="32">
        <v>475</v>
      </c>
      <c r="L31" s="27">
        <f t="shared" si="0"/>
        <v>1</v>
      </c>
      <c r="R31" s="45" t="s">
        <v>19</v>
      </c>
      <c r="S31" s="45" t="s">
        <v>24</v>
      </c>
    </row>
    <row r="32" spans="1:19" s="45" customFormat="1" ht="15.75">
      <c r="A32" s="31">
        <v>547</v>
      </c>
      <c r="B32" s="31" t="s">
        <v>91</v>
      </c>
      <c r="C32" s="31" t="s">
        <v>92</v>
      </c>
      <c r="D32" s="31"/>
      <c r="E32" s="31"/>
      <c r="F32" s="31">
        <v>9110017705</v>
      </c>
      <c r="G32" s="31">
        <v>9933600401</v>
      </c>
      <c r="H32" s="31" t="s">
        <v>33</v>
      </c>
      <c r="I32" s="43" t="s">
        <v>17</v>
      </c>
      <c r="J32" s="32" t="s">
        <v>67</v>
      </c>
      <c r="K32" s="32">
        <v>475</v>
      </c>
      <c r="L32" s="27">
        <f t="shared" si="0"/>
        <v>1</v>
      </c>
      <c r="R32" s="45" t="s">
        <v>28</v>
      </c>
      <c r="S32" s="45" t="s">
        <v>24</v>
      </c>
    </row>
    <row r="33" spans="1:19" s="45" customFormat="1" ht="15.75">
      <c r="A33" s="31">
        <v>776</v>
      </c>
      <c r="B33" s="31" t="s">
        <v>93</v>
      </c>
      <c r="C33" s="31" t="s">
        <v>94</v>
      </c>
      <c r="D33" s="31"/>
      <c r="E33" s="31"/>
      <c r="F33" s="31">
        <v>9097466257</v>
      </c>
      <c r="G33" s="31"/>
      <c r="H33" s="31" t="s">
        <v>95</v>
      </c>
      <c r="I33" s="43" t="s">
        <v>17</v>
      </c>
      <c r="J33" s="32" t="s">
        <v>67</v>
      </c>
      <c r="K33" s="32">
        <v>475</v>
      </c>
      <c r="L33" s="27">
        <f t="shared" si="0"/>
        <v>2</v>
      </c>
      <c r="R33" s="45" t="s">
        <v>19</v>
      </c>
      <c r="S33" s="45" t="s">
        <v>24</v>
      </c>
    </row>
    <row r="34" spans="1:19" s="48" customFormat="1" ht="15.75">
      <c r="A34" s="31">
        <v>565</v>
      </c>
      <c r="B34" s="31" t="s">
        <v>96</v>
      </c>
      <c r="C34" s="31" t="s">
        <v>97</v>
      </c>
      <c r="D34" s="31"/>
      <c r="E34" s="31"/>
      <c r="F34" s="31"/>
      <c r="G34" s="31">
        <v>9955821335</v>
      </c>
      <c r="H34" s="31" t="s">
        <v>27</v>
      </c>
      <c r="I34" s="43" t="s">
        <v>17</v>
      </c>
      <c r="J34" s="32" t="s">
        <v>67</v>
      </c>
      <c r="K34" s="32">
        <v>475</v>
      </c>
      <c r="L34" s="27">
        <f t="shared" si="0"/>
        <v>2</v>
      </c>
      <c r="R34" s="45" t="s">
        <v>28</v>
      </c>
      <c r="S34" s="45" t="s">
        <v>24</v>
      </c>
    </row>
    <row r="35" spans="1:19" s="45" customFormat="1" ht="15.75">
      <c r="A35" s="31">
        <v>560</v>
      </c>
      <c r="B35" s="31" t="s">
        <v>98</v>
      </c>
      <c r="C35" s="31" t="s">
        <v>99</v>
      </c>
      <c r="D35" s="31"/>
      <c r="E35" s="31"/>
      <c r="F35" s="31"/>
      <c r="G35" s="31">
        <v>9955796820</v>
      </c>
      <c r="H35" s="31" t="s">
        <v>100</v>
      </c>
      <c r="I35" s="43" t="s">
        <v>17</v>
      </c>
      <c r="J35" s="32" t="s">
        <v>67</v>
      </c>
      <c r="K35" s="32">
        <v>475</v>
      </c>
      <c r="L35" s="27">
        <f t="shared" ref="L35:L66" si="1">COUNTIF($C$3:$C$83,C35)</f>
        <v>3</v>
      </c>
      <c r="R35" s="45" t="s">
        <v>28</v>
      </c>
      <c r="S35" s="45" t="s">
        <v>24</v>
      </c>
    </row>
    <row r="36" spans="1:19" s="45" customFormat="1" ht="15.75">
      <c r="A36" s="31">
        <v>606</v>
      </c>
      <c r="B36" s="31" t="s">
        <v>101</v>
      </c>
      <c r="C36" s="31" t="s">
        <v>102</v>
      </c>
      <c r="D36" s="31"/>
      <c r="E36" s="31"/>
      <c r="F36" s="31"/>
      <c r="G36" s="31"/>
      <c r="H36" s="31" t="s">
        <v>66</v>
      </c>
      <c r="I36" s="43" t="s">
        <v>43</v>
      </c>
      <c r="J36" s="32" t="s">
        <v>67</v>
      </c>
      <c r="K36" s="32">
        <v>525</v>
      </c>
      <c r="L36" s="27">
        <f t="shared" si="1"/>
        <v>1</v>
      </c>
      <c r="R36" s="45" t="s">
        <v>19</v>
      </c>
      <c r="S36" s="45" t="s">
        <v>24</v>
      </c>
    </row>
    <row r="37" spans="1:19" s="45" customFormat="1" ht="15.75">
      <c r="A37" s="31">
        <v>700</v>
      </c>
      <c r="B37" s="31" t="s">
        <v>103</v>
      </c>
      <c r="C37" s="31" t="s">
        <v>104</v>
      </c>
      <c r="D37" s="31"/>
      <c r="E37" s="31"/>
      <c r="F37" s="31">
        <v>8709404121</v>
      </c>
      <c r="G37" s="31"/>
      <c r="H37" s="31" t="s">
        <v>33</v>
      </c>
      <c r="I37" s="43" t="s">
        <v>17</v>
      </c>
      <c r="J37" s="32" t="s">
        <v>67</v>
      </c>
      <c r="K37" s="32">
        <v>475</v>
      </c>
      <c r="L37" s="27">
        <f t="shared" si="1"/>
        <v>1</v>
      </c>
      <c r="R37" s="45" t="s">
        <v>19</v>
      </c>
      <c r="S37" s="45" t="s">
        <v>20</v>
      </c>
    </row>
    <row r="38" spans="1:19" s="45" customFormat="1" ht="15.75">
      <c r="A38" s="35">
        <v>644</v>
      </c>
      <c r="B38" s="35" t="s">
        <v>105</v>
      </c>
      <c r="C38" s="35" t="s">
        <v>106</v>
      </c>
      <c r="D38" s="35"/>
      <c r="E38" s="35"/>
      <c r="F38" s="35">
        <v>9304223638</v>
      </c>
      <c r="G38" s="35"/>
      <c r="H38" s="35" t="s">
        <v>107</v>
      </c>
      <c r="I38" s="43" t="s">
        <v>17</v>
      </c>
      <c r="J38" s="36" t="s">
        <v>67</v>
      </c>
      <c r="K38" s="36">
        <v>475</v>
      </c>
      <c r="L38" s="27">
        <f t="shared" si="1"/>
        <v>1</v>
      </c>
      <c r="R38" s="45" t="s">
        <v>28</v>
      </c>
      <c r="S38" s="45" t="s">
        <v>24</v>
      </c>
    </row>
    <row r="39" spans="1:19" s="45" customFormat="1" ht="15.75">
      <c r="A39" s="31">
        <v>517</v>
      </c>
      <c r="B39" s="31" t="s">
        <v>108</v>
      </c>
      <c r="C39" s="31" t="s">
        <v>109</v>
      </c>
      <c r="D39" s="31"/>
      <c r="E39" s="31"/>
      <c r="F39" s="31">
        <v>7715018488</v>
      </c>
      <c r="G39" s="31"/>
      <c r="H39" s="31" t="s">
        <v>110</v>
      </c>
      <c r="I39" s="43" t="s">
        <v>43</v>
      </c>
      <c r="J39" s="32" t="s">
        <v>67</v>
      </c>
      <c r="K39" s="32">
        <v>350</v>
      </c>
      <c r="L39" s="27">
        <f t="shared" si="1"/>
        <v>1</v>
      </c>
      <c r="R39" s="45" t="s">
        <v>28</v>
      </c>
      <c r="S39" s="45" t="s">
        <v>24</v>
      </c>
    </row>
    <row r="40" spans="1:19" s="44" customFormat="1" ht="15.75">
      <c r="A40" s="31">
        <v>376</v>
      </c>
      <c r="B40" s="31" t="s">
        <v>111</v>
      </c>
      <c r="C40" s="31" t="s">
        <v>112</v>
      </c>
      <c r="D40" s="31"/>
      <c r="E40" s="31"/>
      <c r="F40" s="31"/>
      <c r="G40" s="31">
        <v>9470471031</v>
      </c>
      <c r="H40" s="31" t="s">
        <v>42</v>
      </c>
      <c r="I40" s="43" t="s">
        <v>43</v>
      </c>
      <c r="J40" s="32" t="s">
        <v>67</v>
      </c>
      <c r="K40" s="32">
        <v>450</v>
      </c>
      <c r="L40" s="27">
        <f t="shared" si="1"/>
        <v>1</v>
      </c>
      <c r="R40" s="45" t="s">
        <v>28</v>
      </c>
      <c r="S40" s="45" t="s">
        <v>24</v>
      </c>
    </row>
    <row r="41" spans="1:19" s="67" customFormat="1" ht="15.75">
      <c r="A41" s="31">
        <v>731</v>
      </c>
      <c r="B41" s="31" t="s">
        <v>113</v>
      </c>
      <c r="C41" s="31" t="s">
        <v>114</v>
      </c>
      <c r="D41" s="31"/>
      <c r="E41" s="31"/>
      <c r="F41" s="31">
        <v>9097883368</v>
      </c>
      <c r="G41" s="31">
        <v>9097883368</v>
      </c>
      <c r="H41" s="31" t="s">
        <v>115</v>
      </c>
      <c r="I41" s="43" t="s">
        <v>43</v>
      </c>
      <c r="J41" s="32" t="s">
        <v>67</v>
      </c>
      <c r="K41" s="32">
        <v>350</v>
      </c>
      <c r="L41" s="27">
        <f t="shared" si="1"/>
        <v>2</v>
      </c>
      <c r="R41" s="45" t="s">
        <v>28</v>
      </c>
      <c r="S41" s="45" t="s">
        <v>24</v>
      </c>
    </row>
    <row r="42" spans="1:19" s="67" customFormat="1" ht="15.75">
      <c r="A42" s="31">
        <v>732</v>
      </c>
      <c r="B42" s="31" t="s">
        <v>116</v>
      </c>
      <c r="C42" s="31" t="s">
        <v>117</v>
      </c>
      <c r="D42" s="31"/>
      <c r="E42" s="31"/>
      <c r="F42" s="31">
        <v>7061321712</v>
      </c>
      <c r="G42" s="31">
        <v>8340629126</v>
      </c>
      <c r="H42" s="31" t="s">
        <v>107</v>
      </c>
      <c r="I42" s="43" t="s">
        <v>17</v>
      </c>
      <c r="J42" s="32" t="s">
        <v>67</v>
      </c>
      <c r="K42" s="32">
        <v>475</v>
      </c>
      <c r="L42" s="27">
        <f t="shared" si="1"/>
        <v>1</v>
      </c>
      <c r="R42" s="45" t="s">
        <v>28</v>
      </c>
      <c r="S42" s="45" t="s">
        <v>24</v>
      </c>
    </row>
    <row r="43" spans="1:19" s="67" customFormat="1" ht="15.75">
      <c r="A43" s="31">
        <v>736</v>
      </c>
      <c r="B43" s="31" t="s">
        <v>118</v>
      </c>
      <c r="C43" s="31" t="s">
        <v>59</v>
      </c>
      <c r="D43" s="31"/>
      <c r="E43" s="31"/>
      <c r="F43" s="31">
        <v>9608681689</v>
      </c>
      <c r="G43" s="31">
        <v>9199926084</v>
      </c>
      <c r="H43" s="57" t="s">
        <v>60</v>
      </c>
      <c r="I43" s="43" t="s">
        <v>43</v>
      </c>
      <c r="J43" s="32" t="s">
        <v>67</v>
      </c>
      <c r="K43" s="32">
        <v>500</v>
      </c>
      <c r="L43" s="27">
        <f t="shared" si="1"/>
        <v>2</v>
      </c>
      <c r="R43" s="45" t="s">
        <v>28</v>
      </c>
      <c r="S43" s="45" t="s">
        <v>20</v>
      </c>
    </row>
    <row r="44" spans="1:19" s="45" customFormat="1" ht="15.75">
      <c r="A44" s="31">
        <v>504</v>
      </c>
      <c r="B44" s="31" t="s">
        <v>119</v>
      </c>
      <c r="C44" s="31" t="s">
        <v>120</v>
      </c>
      <c r="D44" s="31"/>
      <c r="E44" s="31"/>
      <c r="F44" s="31"/>
      <c r="G44" s="31">
        <v>9631985504</v>
      </c>
      <c r="H44" s="31" t="s">
        <v>121</v>
      </c>
      <c r="I44" s="43" t="s">
        <v>17</v>
      </c>
      <c r="J44" s="32" t="s">
        <v>122</v>
      </c>
      <c r="K44" s="32">
        <v>475</v>
      </c>
      <c r="L44" s="27">
        <f t="shared" si="1"/>
        <v>2</v>
      </c>
      <c r="R44" s="45" t="s">
        <v>19</v>
      </c>
      <c r="S44" s="45" t="s">
        <v>24</v>
      </c>
    </row>
    <row r="45" spans="1:19" s="45" customFormat="1" ht="15.75">
      <c r="A45" s="31">
        <v>712</v>
      </c>
      <c r="B45" s="31" t="s">
        <v>123</v>
      </c>
      <c r="C45" s="31" t="s">
        <v>124</v>
      </c>
      <c r="D45" s="31"/>
      <c r="E45" s="31"/>
      <c r="F45" s="37">
        <v>7542920780</v>
      </c>
      <c r="G45" s="31">
        <v>9122986778</v>
      </c>
      <c r="H45" s="31" t="s">
        <v>125</v>
      </c>
      <c r="I45" s="43" t="s">
        <v>17</v>
      </c>
      <c r="J45" s="32" t="s">
        <v>122</v>
      </c>
      <c r="K45" s="32">
        <v>450</v>
      </c>
      <c r="L45" s="27">
        <f t="shared" si="1"/>
        <v>2</v>
      </c>
      <c r="R45" s="45" t="s">
        <v>28</v>
      </c>
      <c r="S45" s="45" t="s">
        <v>24</v>
      </c>
    </row>
    <row r="46" spans="1:19" s="45" customFormat="1" ht="15.75">
      <c r="A46" s="31">
        <v>390</v>
      </c>
      <c r="B46" s="31" t="s">
        <v>126</v>
      </c>
      <c r="C46" s="31" t="s">
        <v>127</v>
      </c>
      <c r="D46" s="31"/>
      <c r="E46" s="31"/>
      <c r="F46" s="31"/>
      <c r="G46" s="31">
        <v>8271089083</v>
      </c>
      <c r="H46" s="31" t="s">
        <v>42</v>
      </c>
      <c r="I46" s="43" t="s">
        <v>43</v>
      </c>
      <c r="J46" s="32" t="s">
        <v>122</v>
      </c>
      <c r="K46" s="32">
        <v>450</v>
      </c>
      <c r="L46" s="27">
        <f t="shared" si="1"/>
        <v>1</v>
      </c>
      <c r="R46" s="45" t="s">
        <v>28</v>
      </c>
      <c r="S46" s="45" t="s">
        <v>24</v>
      </c>
    </row>
    <row r="47" spans="1:19" s="45" customFormat="1" ht="15.75">
      <c r="A47" s="31">
        <v>384</v>
      </c>
      <c r="B47" s="31" t="s">
        <v>128</v>
      </c>
      <c r="C47" s="31" t="s">
        <v>129</v>
      </c>
      <c r="D47" s="31"/>
      <c r="E47" s="31"/>
      <c r="F47" s="31"/>
      <c r="G47" s="31">
        <v>8987229201</v>
      </c>
      <c r="H47" s="31" t="s">
        <v>42</v>
      </c>
      <c r="I47" s="43" t="s">
        <v>43</v>
      </c>
      <c r="J47" s="32" t="s">
        <v>122</v>
      </c>
      <c r="K47" s="32">
        <v>450</v>
      </c>
      <c r="L47" s="27">
        <f t="shared" si="1"/>
        <v>1</v>
      </c>
      <c r="R47" s="45" t="s">
        <v>28</v>
      </c>
      <c r="S47" s="45" t="s">
        <v>24</v>
      </c>
    </row>
    <row r="48" spans="1:19" s="45" customFormat="1" ht="15.75">
      <c r="A48" s="31">
        <v>297</v>
      </c>
      <c r="B48" s="31" t="s">
        <v>130</v>
      </c>
      <c r="C48" s="31" t="s">
        <v>131</v>
      </c>
      <c r="D48" s="31"/>
      <c r="E48" s="31"/>
      <c r="F48" s="31"/>
      <c r="G48" s="31">
        <v>9852509567</v>
      </c>
      <c r="H48" s="31" t="s">
        <v>36</v>
      </c>
      <c r="I48" s="43" t="s">
        <v>37</v>
      </c>
      <c r="J48" s="32" t="s">
        <v>122</v>
      </c>
      <c r="K48" s="32">
        <v>375</v>
      </c>
      <c r="L48" s="27">
        <f t="shared" si="1"/>
        <v>1</v>
      </c>
      <c r="R48" s="45" t="s">
        <v>28</v>
      </c>
      <c r="S48" s="45" t="s">
        <v>24</v>
      </c>
    </row>
    <row r="49" spans="1:19" s="45" customFormat="1" ht="15.75">
      <c r="A49" s="31">
        <v>307</v>
      </c>
      <c r="B49" s="31" t="s">
        <v>132</v>
      </c>
      <c r="C49" s="31" t="s">
        <v>41</v>
      </c>
      <c r="D49" s="31"/>
      <c r="E49" s="31"/>
      <c r="F49" s="31"/>
      <c r="G49" s="31">
        <v>9973925374</v>
      </c>
      <c r="H49" s="31" t="s">
        <v>42</v>
      </c>
      <c r="I49" s="43" t="s">
        <v>43</v>
      </c>
      <c r="J49" s="32" t="s">
        <v>122</v>
      </c>
      <c r="K49" s="32">
        <v>450</v>
      </c>
      <c r="L49" s="27">
        <f t="shared" si="1"/>
        <v>2</v>
      </c>
      <c r="R49" s="45" t="s">
        <v>28</v>
      </c>
      <c r="S49" s="45" t="s">
        <v>24</v>
      </c>
    </row>
    <row r="50" spans="1:19" s="45" customFormat="1" ht="15.75">
      <c r="A50" s="31">
        <v>542</v>
      </c>
      <c r="B50" s="31" t="s">
        <v>133</v>
      </c>
      <c r="C50" s="31" t="s">
        <v>134</v>
      </c>
      <c r="D50" s="31"/>
      <c r="E50" s="31"/>
      <c r="F50" s="31"/>
      <c r="G50" s="31">
        <v>9771731986</v>
      </c>
      <c r="H50" s="31" t="s">
        <v>23</v>
      </c>
      <c r="I50" s="52" t="s">
        <v>17</v>
      </c>
      <c r="J50" s="32" t="s">
        <v>122</v>
      </c>
      <c r="K50" s="32">
        <v>500</v>
      </c>
      <c r="L50" s="27">
        <f t="shared" si="1"/>
        <v>1</v>
      </c>
      <c r="R50" s="45" t="s">
        <v>19</v>
      </c>
      <c r="S50" s="45" t="s">
        <v>24</v>
      </c>
    </row>
    <row r="51" spans="1:19" s="45" customFormat="1" ht="15.75">
      <c r="A51" s="31">
        <v>245</v>
      </c>
      <c r="B51" s="31" t="s">
        <v>135</v>
      </c>
      <c r="C51" s="31" t="s">
        <v>136</v>
      </c>
      <c r="D51" s="31"/>
      <c r="E51" s="31"/>
      <c r="F51" s="31"/>
      <c r="G51" s="31">
        <v>9931136587</v>
      </c>
      <c r="H51" s="31" t="s">
        <v>36</v>
      </c>
      <c r="I51" s="43" t="s">
        <v>37</v>
      </c>
      <c r="J51" s="32" t="s">
        <v>122</v>
      </c>
      <c r="K51" s="32">
        <v>375</v>
      </c>
      <c r="L51" s="27">
        <f t="shared" si="1"/>
        <v>1</v>
      </c>
      <c r="R51" s="45" t="s">
        <v>28</v>
      </c>
      <c r="S51" s="45" t="s">
        <v>24</v>
      </c>
    </row>
    <row r="52" spans="1:19" s="45" customFormat="1" ht="15.75">
      <c r="A52" s="31">
        <v>322</v>
      </c>
      <c r="B52" s="31" t="s">
        <v>137</v>
      </c>
      <c r="C52" s="31" t="s">
        <v>138</v>
      </c>
      <c r="D52" s="31"/>
      <c r="E52" s="31"/>
      <c r="F52" s="31"/>
      <c r="G52" s="31">
        <v>9504840974</v>
      </c>
      <c r="H52" s="31" t="s">
        <v>139</v>
      </c>
      <c r="I52" s="43" t="s">
        <v>17</v>
      </c>
      <c r="J52" s="32" t="s">
        <v>122</v>
      </c>
      <c r="K52" s="32">
        <v>475</v>
      </c>
      <c r="L52" s="27">
        <f t="shared" si="1"/>
        <v>1</v>
      </c>
      <c r="R52" s="45" t="s">
        <v>28</v>
      </c>
      <c r="S52" s="45" t="s">
        <v>24</v>
      </c>
    </row>
    <row r="53" spans="1:19" s="45" customFormat="1" ht="15.75">
      <c r="A53" s="31">
        <v>559</v>
      </c>
      <c r="B53" s="31" t="s">
        <v>140</v>
      </c>
      <c r="C53" s="31" t="s">
        <v>141</v>
      </c>
      <c r="D53" s="31"/>
      <c r="E53" s="31"/>
      <c r="F53" s="31"/>
      <c r="G53" s="31">
        <v>9939898965</v>
      </c>
      <c r="H53" s="31" t="s">
        <v>100</v>
      </c>
      <c r="I53" s="43" t="s">
        <v>17</v>
      </c>
      <c r="J53" s="32" t="s">
        <v>122</v>
      </c>
      <c r="K53" s="32">
        <v>475</v>
      </c>
      <c r="L53" s="27">
        <f t="shared" si="1"/>
        <v>1</v>
      </c>
      <c r="R53" s="45" t="s">
        <v>28</v>
      </c>
      <c r="S53" s="45" t="s">
        <v>24</v>
      </c>
    </row>
    <row r="54" spans="1:19" s="45" customFormat="1" ht="15.75">
      <c r="A54" s="31">
        <v>388</v>
      </c>
      <c r="B54" s="31" t="s">
        <v>142</v>
      </c>
      <c r="C54" s="31" t="s">
        <v>143</v>
      </c>
      <c r="D54" s="31"/>
      <c r="E54" s="31"/>
      <c r="F54" s="37">
        <v>9097532650</v>
      </c>
      <c r="G54" s="31">
        <v>7519431727</v>
      </c>
      <c r="H54" s="31" t="s">
        <v>42</v>
      </c>
      <c r="I54" s="43" t="s">
        <v>43</v>
      </c>
      <c r="J54" s="32" t="s">
        <v>122</v>
      </c>
      <c r="K54" s="32">
        <v>450</v>
      </c>
      <c r="L54" s="27">
        <f t="shared" si="1"/>
        <v>1</v>
      </c>
      <c r="R54" s="45" t="s">
        <v>28</v>
      </c>
      <c r="S54" s="45" t="s">
        <v>20</v>
      </c>
    </row>
    <row r="55" spans="1:19" s="45" customFormat="1" ht="15.75">
      <c r="A55" s="31">
        <v>694</v>
      </c>
      <c r="B55" s="31" t="s">
        <v>144</v>
      </c>
      <c r="C55" s="31" t="s">
        <v>47</v>
      </c>
      <c r="D55" s="31"/>
      <c r="E55" s="31"/>
      <c r="F55" s="31">
        <v>9546729355</v>
      </c>
      <c r="G55" s="31"/>
      <c r="H55" s="31" t="s">
        <v>48</v>
      </c>
      <c r="I55" s="43" t="s">
        <v>17</v>
      </c>
      <c r="J55" s="32" t="s">
        <v>122</v>
      </c>
      <c r="K55" s="32">
        <v>475</v>
      </c>
      <c r="L55" s="27">
        <f t="shared" si="1"/>
        <v>2</v>
      </c>
      <c r="R55" s="45" t="s">
        <v>28</v>
      </c>
      <c r="S55" s="45" t="s">
        <v>20</v>
      </c>
    </row>
    <row r="56" spans="1:19" s="45" customFormat="1" ht="15.75">
      <c r="A56" s="31">
        <v>714</v>
      </c>
      <c r="B56" s="31" t="s">
        <v>145</v>
      </c>
      <c r="C56" s="31" t="s">
        <v>146</v>
      </c>
      <c r="D56" s="31"/>
      <c r="E56" s="37"/>
      <c r="F56" s="37">
        <v>7061671506</v>
      </c>
      <c r="G56" s="31">
        <v>9973450395</v>
      </c>
      <c r="H56" s="31" t="s">
        <v>36</v>
      </c>
      <c r="I56" s="43" t="s">
        <v>37</v>
      </c>
      <c r="J56" s="32" t="s">
        <v>122</v>
      </c>
      <c r="K56" s="32">
        <v>375</v>
      </c>
      <c r="L56" s="27">
        <f t="shared" si="1"/>
        <v>1</v>
      </c>
      <c r="R56" s="45" t="s">
        <v>28</v>
      </c>
      <c r="S56" s="45" t="s">
        <v>24</v>
      </c>
    </row>
    <row r="57" spans="1:19" s="45" customFormat="1" ht="15.75">
      <c r="A57" s="31">
        <v>566</v>
      </c>
      <c r="B57" s="31" t="s">
        <v>147</v>
      </c>
      <c r="C57" s="31" t="s">
        <v>148</v>
      </c>
      <c r="D57" s="31"/>
      <c r="E57" s="31"/>
      <c r="F57" s="31"/>
      <c r="G57" s="31">
        <v>9801877276</v>
      </c>
      <c r="H57" s="31" t="s">
        <v>66</v>
      </c>
      <c r="I57" s="43" t="s">
        <v>43</v>
      </c>
      <c r="J57" s="32" t="s">
        <v>122</v>
      </c>
      <c r="K57" s="32">
        <v>525</v>
      </c>
      <c r="L57" s="27">
        <f t="shared" si="1"/>
        <v>1</v>
      </c>
      <c r="R57" s="45" t="s">
        <v>28</v>
      </c>
      <c r="S57" s="45" t="s">
        <v>24</v>
      </c>
    </row>
    <row r="58" spans="1:19" s="45" customFormat="1" ht="15.75">
      <c r="A58" s="31">
        <v>583</v>
      </c>
      <c r="B58" s="31" t="s">
        <v>149</v>
      </c>
      <c r="C58" s="31" t="s">
        <v>150</v>
      </c>
      <c r="D58" s="31"/>
      <c r="E58" s="31"/>
      <c r="F58" s="31"/>
      <c r="G58" s="31">
        <v>9934737972</v>
      </c>
      <c r="H58" s="31" t="s">
        <v>27</v>
      </c>
      <c r="I58" s="43" t="s">
        <v>17</v>
      </c>
      <c r="J58" s="32" t="s">
        <v>122</v>
      </c>
      <c r="K58" s="32">
        <v>475</v>
      </c>
      <c r="L58" s="27">
        <f t="shared" si="1"/>
        <v>2</v>
      </c>
      <c r="R58" s="45" t="s">
        <v>28</v>
      </c>
      <c r="S58" s="45" t="s">
        <v>24</v>
      </c>
    </row>
    <row r="59" spans="1:19" s="45" customFormat="1" ht="15.75">
      <c r="A59" s="20">
        <v>266</v>
      </c>
      <c r="B59" s="20" t="s">
        <v>151</v>
      </c>
      <c r="C59" s="20" t="s">
        <v>152</v>
      </c>
      <c r="D59" s="20"/>
      <c r="E59" s="20"/>
      <c r="F59" s="20">
        <v>9162774333</v>
      </c>
      <c r="G59" s="20">
        <v>9587307823</v>
      </c>
      <c r="H59" s="20" t="s">
        <v>36</v>
      </c>
      <c r="I59" s="43" t="s">
        <v>37</v>
      </c>
      <c r="J59" s="32" t="s">
        <v>122</v>
      </c>
      <c r="K59" s="20">
        <v>375</v>
      </c>
      <c r="L59" s="27">
        <f t="shared" si="1"/>
        <v>1</v>
      </c>
      <c r="R59" s="45" t="s">
        <v>28</v>
      </c>
      <c r="S59" s="45" t="s">
        <v>24</v>
      </c>
    </row>
    <row r="60" spans="1:19" s="20" customFormat="1" ht="15.75">
      <c r="A60" s="31">
        <v>437</v>
      </c>
      <c r="B60" s="31" t="s">
        <v>153</v>
      </c>
      <c r="C60" s="31" t="s">
        <v>154</v>
      </c>
      <c r="D60" s="31"/>
      <c r="E60" s="31"/>
      <c r="F60" s="31"/>
      <c r="G60" s="31">
        <v>9438559982</v>
      </c>
      <c r="H60" s="31" t="s">
        <v>42</v>
      </c>
      <c r="I60" s="43" t="s">
        <v>37</v>
      </c>
      <c r="J60" s="32" t="s">
        <v>122</v>
      </c>
      <c r="K60" s="32">
        <v>450</v>
      </c>
      <c r="L60" s="32">
        <f t="shared" si="1"/>
        <v>2</v>
      </c>
      <c r="R60" s="45" t="s">
        <v>28</v>
      </c>
      <c r="S60" s="45" t="s">
        <v>24</v>
      </c>
    </row>
    <row r="61" spans="1:19" s="45" customFormat="1" ht="15.75">
      <c r="A61" s="31">
        <v>296</v>
      </c>
      <c r="B61" s="31" t="s">
        <v>155</v>
      </c>
      <c r="C61" s="31" t="s">
        <v>156</v>
      </c>
      <c r="D61" s="31"/>
      <c r="E61" s="31"/>
      <c r="F61" s="31"/>
      <c r="G61" s="31">
        <v>8292444734</v>
      </c>
      <c r="H61" s="31" t="s">
        <v>36</v>
      </c>
      <c r="I61" s="43" t="s">
        <v>37</v>
      </c>
      <c r="J61" s="32" t="s">
        <v>122</v>
      </c>
      <c r="K61" s="32">
        <v>375</v>
      </c>
      <c r="L61" s="27">
        <f t="shared" si="1"/>
        <v>1</v>
      </c>
      <c r="R61" s="45" t="s">
        <v>28</v>
      </c>
      <c r="S61" s="45" t="s">
        <v>24</v>
      </c>
    </row>
    <row r="62" spans="1:19" s="45" customFormat="1" ht="15.75">
      <c r="A62" s="31">
        <v>316</v>
      </c>
      <c r="B62" s="31" t="s">
        <v>157</v>
      </c>
      <c r="C62" s="31" t="s">
        <v>158</v>
      </c>
      <c r="D62" s="31"/>
      <c r="E62" s="31"/>
      <c r="F62" s="31"/>
      <c r="G62" s="31">
        <v>8809392694</v>
      </c>
      <c r="H62" s="31" t="s">
        <v>42</v>
      </c>
      <c r="I62" s="43" t="s">
        <v>159</v>
      </c>
      <c r="J62" s="32" t="s">
        <v>122</v>
      </c>
      <c r="K62" s="32">
        <v>450</v>
      </c>
      <c r="L62" s="27">
        <f t="shared" si="1"/>
        <v>1</v>
      </c>
      <c r="R62" s="45" t="s">
        <v>28</v>
      </c>
      <c r="S62" s="45" t="s">
        <v>24</v>
      </c>
    </row>
    <row r="63" spans="1:19" ht="15.75">
      <c r="A63" s="31">
        <v>482</v>
      </c>
      <c r="B63" s="31" t="s">
        <v>160</v>
      </c>
      <c r="C63" s="31" t="s">
        <v>161</v>
      </c>
      <c r="D63" s="31"/>
      <c r="E63" s="31"/>
      <c r="F63" s="31">
        <v>9199759479</v>
      </c>
      <c r="G63" s="31">
        <v>8084441545</v>
      </c>
      <c r="H63" s="31" t="s">
        <v>42</v>
      </c>
      <c r="I63" s="43" t="s">
        <v>43</v>
      </c>
      <c r="J63" s="32" t="s">
        <v>122</v>
      </c>
      <c r="K63" s="32">
        <v>450</v>
      </c>
      <c r="L63" s="59">
        <f t="shared" si="1"/>
        <v>1</v>
      </c>
      <c r="R63" s="22" t="s">
        <v>28</v>
      </c>
      <c r="S63" s="22" t="s">
        <v>24</v>
      </c>
    </row>
    <row r="64" spans="1:19" s="30" customFormat="1" ht="15.75">
      <c r="A64" s="31">
        <v>235</v>
      </c>
      <c r="B64" s="31" t="s">
        <v>162</v>
      </c>
      <c r="C64" s="31" t="s">
        <v>163</v>
      </c>
      <c r="D64" s="31"/>
      <c r="E64" s="31"/>
      <c r="F64" s="31"/>
      <c r="G64" s="31">
        <v>9631704453</v>
      </c>
      <c r="H64" s="31" t="s">
        <v>100</v>
      </c>
      <c r="I64" s="52" t="s">
        <v>17</v>
      </c>
      <c r="J64" s="32" t="s">
        <v>122</v>
      </c>
      <c r="K64" s="32">
        <v>475</v>
      </c>
      <c r="L64" s="27">
        <f t="shared" si="1"/>
        <v>1</v>
      </c>
      <c r="R64" s="45" t="s">
        <v>19</v>
      </c>
      <c r="S64" s="45" t="s">
        <v>24</v>
      </c>
    </row>
    <row r="65" spans="1:19" s="45" customFormat="1" ht="15.75">
      <c r="A65" s="31">
        <v>582</v>
      </c>
      <c r="B65" s="31" t="s">
        <v>164</v>
      </c>
      <c r="C65" s="31" t="s">
        <v>150</v>
      </c>
      <c r="D65" s="31"/>
      <c r="E65" s="31"/>
      <c r="F65" s="31"/>
      <c r="G65" s="31">
        <v>9934737972</v>
      </c>
      <c r="H65" s="31" t="s">
        <v>27</v>
      </c>
      <c r="I65" s="43" t="s">
        <v>17</v>
      </c>
      <c r="J65" s="32" t="s">
        <v>165</v>
      </c>
      <c r="K65" s="32">
        <v>475</v>
      </c>
      <c r="L65" s="27">
        <f t="shared" si="1"/>
        <v>2</v>
      </c>
      <c r="R65" s="45" t="s">
        <v>28</v>
      </c>
      <c r="S65" s="45" t="s">
        <v>20</v>
      </c>
    </row>
    <row r="66" spans="1:19" s="45" customFormat="1" ht="15.75">
      <c r="A66" s="31">
        <v>503</v>
      </c>
      <c r="B66" s="31" t="s">
        <v>166</v>
      </c>
      <c r="C66" s="31" t="s">
        <v>120</v>
      </c>
      <c r="D66" s="31"/>
      <c r="E66" s="31"/>
      <c r="F66" s="31"/>
      <c r="G66" s="31">
        <v>7541870331</v>
      </c>
      <c r="H66" s="31" t="s">
        <v>121</v>
      </c>
      <c r="I66" s="43" t="s">
        <v>17</v>
      </c>
      <c r="J66" s="32" t="s">
        <v>165</v>
      </c>
      <c r="K66" s="32">
        <v>475</v>
      </c>
      <c r="L66" s="27">
        <f t="shared" si="1"/>
        <v>2</v>
      </c>
      <c r="R66" s="45" t="s">
        <v>19</v>
      </c>
      <c r="S66" s="45" t="s">
        <v>24</v>
      </c>
    </row>
    <row r="67" spans="1:19" s="45" customFormat="1" ht="15.75">
      <c r="A67" s="31">
        <v>599</v>
      </c>
      <c r="B67" s="31" t="s">
        <v>167</v>
      </c>
      <c r="C67" s="31" t="s">
        <v>76</v>
      </c>
      <c r="D67" s="31"/>
      <c r="E67" s="31"/>
      <c r="F67" s="31"/>
      <c r="G67" s="31">
        <v>9860223391</v>
      </c>
      <c r="H67" s="31" t="s">
        <v>42</v>
      </c>
      <c r="I67" s="43" t="s">
        <v>43</v>
      </c>
      <c r="J67" s="32" t="s">
        <v>165</v>
      </c>
      <c r="K67" s="32">
        <v>450</v>
      </c>
      <c r="L67" s="27">
        <f t="shared" ref="L67:L77" si="2">COUNTIF($C$3:$C$83,C67)</f>
        <v>2</v>
      </c>
      <c r="R67" s="45" t="s">
        <v>28</v>
      </c>
      <c r="S67" s="45" t="s">
        <v>20</v>
      </c>
    </row>
    <row r="68" spans="1:19" s="45" customFormat="1" ht="15.75">
      <c r="A68" s="31">
        <v>513</v>
      </c>
      <c r="B68" s="31" t="s">
        <v>168</v>
      </c>
      <c r="C68" s="31" t="s">
        <v>169</v>
      </c>
      <c r="D68" s="31"/>
      <c r="E68" s="31"/>
      <c r="F68" s="31"/>
      <c r="G68" s="31">
        <v>9934438497</v>
      </c>
      <c r="H68" s="31" t="s">
        <v>100</v>
      </c>
      <c r="I68" s="43" t="s">
        <v>17</v>
      </c>
      <c r="J68" s="32" t="s">
        <v>165</v>
      </c>
      <c r="K68" s="32">
        <v>475</v>
      </c>
      <c r="L68" s="27">
        <f t="shared" si="2"/>
        <v>1</v>
      </c>
      <c r="R68" s="45" t="s">
        <v>28</v>
      </c>
      <c r="S68" s="45" t="s">
        <v>20</v>
      </c>
    </row>
    <row r="69" spans="1:19" s="45" customFormat="1" ht="15.75">
      <c r="A69" s="31">
        <v>550</v>
      </c>
      <c r="B69" s="31" t="s">
        <v>170</v>
      </c>
      <c r="C69" s="31" t="s">
        <v>171</v>
      </c>
      <c r="D69" s="31"/>
      <c r="E69" s="31"/>
      <c r="F69" s="31"/>
      <c r="G69" s="31">
        <v>9931816023</v>
      </c>
      <c r="H69" s="31" t="s">
        <v>100</v>
      </c>
      <c r="I69" s="43" t="s">
        <v>17</v>
      </c>
      <c r="J69" s="32" t="s">
        <v>165</v>
      </c>
      <c r="K69" s="32">
        <v>475</v>
      </c>
      <c r="L69" s="27">
        <f t="shared" si="2"/>
        <v>1</v>
      </c>
      <c r="R69" s="45" t="s">
        <v>19</v>
      </c>
      <c r="S69" s="45" t="s">
        <v>24</v>
      </c>
    </row>
    <row r="70" spans="1:19" s="45" customFormat="1" ht="15.75">
      <c r="A70" s="31">
        <v>551</v>
      </c>
      <c r="B70" s="31" t="s">
        <v>172</v>
      </c>
      <c r="C70" s="31" t="s">
        <v>94</v>
      </c>
      <c r="D70" s="31"/>
      <c r="E70" s="31"/>
      <c r="F70" s="31"/>
      <c r="G70" s="31">
        <v>9097466257</v>
      </c>
      <c r="H70" s="31" t="s">
        <v>95</v>
      </c>
      <c r="I70" s="43" t="s">
        <v>17</v>
      </c>
      <c r="J70" s="32" t="s">
        <v>165</v>
      </c>
      <c r="K70" s="32">
        <v>475</v>
      </c>
      <c r="L70" s="27">
        <f t="shared" si="2"/>
        <v>2</v>
      </c>
      <c r="R70" s="45" t="s">
        <v>19</v>
      </c>
      <c r="S70" s="45" t="s">
        <v>20</v>
      </c>
    </row>
    <row r="71" spans="1:19" s="45" customFormat="1" ht="15.75">
      <c r="A71" s="31">
        <v>562</v>
      </c>
      <c r="B71" s="31" t="s">
        <v>173</v>
      </c>
      <c r="C71" s="31" t="s">
        <v>174</v>
      </c>
      <c r="D71" s="31"/>
      <c r="E71" s="31"/>
      <c r="F71" s="31"/>
      <c r="G71" s="31">
        <v>9771732011</v>
      </c>
      <c r="H71" s="31" t="s">
        <v>175</v>
      </c>
      <c r="I71" s="43" t="s">
        <v>17</v>
      </c>
      <c r="J71" s="32" t="s">
        <v>165</v>
      </c>
      <c r="K71" s="32">
        <v>475</v>
      </c>
      <c r="L71" s="27">
        <f t="shared" si="2"/>
        <v>1</v>
      </c>
      <c r="R71" s="45" t="s">
        <v>28</v>
      </c>
      <c r="S71" s="45" t="s">
        <v>24</v>
      </c>
    </row>
    <row r="72" spans="1:19" s="45" customFormat="1" ht="15.75">
      <c r="A72" s="31">
        <v>572</v>
      </c>
      <c r="B72" s="31" t="s">
        <v>176</v>
      </c>
      <c r="C72" s="31" t="s">
        <v>177</v>
      </c>
      <c r="D72" s="31"/>
      <c r="E72" s="31"/>
      <c r="F72" s="31"/>
      <c r="G72" s="31">
        <v>7765969306</v>
      </c>
      <c r="H72" s="31" t="s">
        <v>178</v>
      </c>
      <c r="I72" s="43" t="s">
        <v>17</v>
      </c>
      <c r="J72" s="32" t="s">
        <v>165</v>
      </c>
      <c r="K72" s="32">
        <v>475</v>
      </c>
      <c r="L72" s="27">
        <f t="shared" si="2"/>
        <v>1</v>
      </c>
      <c r="R72" s="45" t="s">
        <v>28</v>
      </c>
      <c r="S72" s="45" t="s">
        <v>24</v>
      </c>
    </row>
    <row r="73" spans="1:19" s="45" customFormat="1" ht="15.75">
      <c r="A73" s="31">
        <v>271</v>
      </c>
      <c r="B73" s="31" t="s">
        <v>179</v>
      </c>
      <c r="C73" s="31" t="s">
        <v>180</v>
      </c>
      <c r="D73" s="31"/>
      <c r="E73" s="31"/>
      <c r="F73" s="31"/>
      <c r="G73" s="31">
        <v>9934057213</v>
      </c>
      <c r="H73" s="31" t="s">
        <v>42</v>
      </c>
      <c r="I73" s="43" t="s">
        <v>43</v>
      </c>
      <c r="J73" s="32" t="s">
        <v>165</v>
      </c>
      <c r="K73" s="32">
        <v>450</v>
      </c>
      <c r="L73" s="27">
        <f t="shared" si="2"/>
        <v>1</v>
      </c>
      <c r="R73" s="45" t="s">
        <v>28</v>
      </c>
      <c r="S73" s="45" t="s">
        <v>20</v>
      </c>
    </row>
    <row r="74" spans="1:19" s="45" customFormat="1" ht="15.75">
      <c r="A74" s="31">
        <v>331</v>
      </c>
      <c r="B74" s="31" t="s">
        <v>181</v>
      </c>
      <c r="C74" s="31" t="s">
        <v>182</v>
      </c>
      <c r="D74" s="31"/>
      <c r="E74" s="31"/>
      <c r="F74" s="31"/>
      <c r="G74" s="31">
        <v>9852697231</v>
      </c>
      <c r="H74" s="31" t="s">
        <v>183</v>
      </c>
      <c r="I74" s="43" t="s">
        <v>17</v>
      </c>
      <c r="J74" s="32" t="s">
        <v>165</v>
      </c>
      <c r="K74" s="32">
        <v>350</v>
      </c>
      <c r="L74" s="27">
        <f t="shared" si="2"/>
        <v>1</v>
      </c>
      <c r="R74" s="45" t="s">
        <v>19</v>
      </c>
      <c r="S74" s="45" t="s">
        <v>20</v>
      </c>
    </row>
    <row r="75" spans="1:19" s="45" customFormat="1" ht="15.75">
      <c r="A75" s="31">
        <v>278</v>
      </c>
      <c r="B75" s="31" t="s">
        <v>184</v>
      </c>
      <c r="C75" s="31" t="s">
        <v>99</v>
      </c>
      <c r="D75" s="31"/>
      <c r="E75" s="31"/>
      <c r="F75" s="31"/>
      <c r="G75" s="31">
        <v>9955796820</v>
      </c>
      <c r="H75" s="31" t="s">
        <v>100</v>
      </c>
      <c r="I75" s="43" t="s">
        <v>17</v>
      </c>
      <c r="J75" s="32" t="s">
        <v>165</v>
      </c>
      <c r="K75" s="32">
        <v>475</v>
      </c>
      <c r="L75" s="27">
        <f t="shared" si="2"/>
        <v>3</v>
      </c>
      <c r="R75" s="45" t="s">
        <v>28</v>
      </c>
      <c r="S75" s="45" t="s">
        <v>24</v>
      </c>
    </row>
    <row r="76" spans="1:19" s="45" customFormat="1" ht="15.75">
      <c r="A76" s="31">
        <v>234</v>
      </c>
      <c r="B76" s="31" t="s">
        <v>185</v>
      </c>
      <c r="C76" s="31" t="s">
        <v>97</v>
      </c>
      <c r="D76" s="31"/>
      <c r="E76" s="31"/>
      <c r="F76" s="31"/>
      <c r="G76" s="31">
        <v>9955821335</v>
      </c>
      <c r="H76" s="31" t="s">
        <v>27</v>
      </c>
      <c r="I76" s="43" t="s">
        <v>17</v>
      </c>
      <c r="J76" s="32" t="s">
        <v>165</v>
      </c>
      <c r="K76" s="32">
        <v>475</v>
      </c>
      <c r="L76" s="27">
        <f t="shared" si="2"/>
        <v>2</v>
      </c>
      <c r="R76" s="45" t="s">
        <v>28</v>
      </c>
      <c r="S76" s="45" t="s">
        <v>20</v>
      </c>
    </row>
    <row r="77" spans="1:19" s="45" customFormat="1" ht="15.75">
      <c r="A77" s="31">
        <v>312</v>
      </c>
      <c r="B77" s="31" t="s">
        <v>186</v>
      </c>
      <c r="C77" s="31" t="s">
        <v>99</v>
      </c>
      <c r="D77" s="31"/>
      <c r="E77" s="31"/>
      <c r="F77" s="31"/>
      <c r="G77" s="31">
        <v>9955796820</v>
      </c>
      <c r="H77" s="31" t="s">
        <v>100</v>
      </c>
      <c r="I77" s="43" t="s">
        <v>17</v>
      </c>
      <c r="J77" s="32" t="s">
        <v>165</v>
      </c>
      <c r="K77" s="32">
        <v>475</v>
      </c>
      <c r="L77" s="27">
        <f t="shared" si="2"/>
        <v>3</v>
      </c>
      <c r="R77" s="45" t="s">
        <v>28</v>
      </c>
      <c r="S77" s="45" t="s">
        <v>20</v>
      </c>
    </row>
    <row r="78" spans="1:19" s="45" customFormat="1" ht="15.75">
      <c r="A78" s="24">
        <v>313</v>
      </c>
      <c r="B78" s="24" t="s">
        <v>187</v>
      </c>
      <c r="C78" s="31" t="s">
        <v>114</v>
      </c>
      <c r="D78" s="24"/>
      <c r="E78" s="39"/>
      <c r="F78" s="39"/>
      <c r="G78" s="24">
        <v>9097102335</v>
      </c>
      <c r="H78" s="24" t="s">
        <v>115</v>
      </c>
      <c r="I78" s="43" t="s">
        <v>43</v>
      </c>
      <c r="J78" s="32" t="s">
        <v>165</v>
      </c>
      <c r="K78" s="32">
        <v>350</v>
      </c>
      <c r="L78" s="27"/>
    </row>
    <row r="79" spans="1:19" s="45" customFormat="1" ht="15.75">
      <c r="A79" s="31">
        <v>241</v>
      </c>
      <c r="B79" s="31" t="s">
        <v>188</v>
      </c>
      <c r="C79" s="31" t="s">
        <v>189</v>
      </c>
      <c r="D79" s="31"/>
      <c r="E79" s="31"/>
      <c r="F79" s="31"/>
      <c r="G79" s="31">
        <v>9801776226</v>
      </c>
      <c r="H79" s="31" t="s">
        <v>42</v>
      </c>
      <c r="I79" s="43" t="s">
        <v>43</v>
      </c>
      <c r="J79" s="32" t="s">
        <v>165</v>
      </c>
      <c r="K79" s="32">
        <v>450</v>
      </c>
      <c r="L79" s="27">
        <f>COUNTIF($C$3:$C$83,C79)</f>
        <v>1</v>
      </c>
      <c r="R79" s="45" t="s">
        <v>28</v>
      </c>
      <c r="S79" s="45" t="s">
        <v>24</v>
      </c>
    </row>
    <row r="80" spans="1:19" s="45" customFormat="1" ht="15.75">
      <c r="A80" s="31">
        <v>436</v>
      </c>
      <c r="B80" s="31" t="s">
        <v>190</v>
      </c>
      <c r="C80" s="31" t="s">
        <v>154</v>
      </c>
      <c r="D80" s="31"/>
      <c r="E80" s="31"/>
      <c r="F80" s="31"/>
      <c r="G80" s="31">
        <v>9438559982</v>
      </c>
      <c r="H80" s="31" t="s">
        <v>42</v>
      </c>
      <c r="I80" s="43" t="s">
        <v>37</v>
      </c>
      <c r="J80" s="32" t="s">
        <v>165</v>
      </c>
      <c r="K80" s="32">
        <v>450</v>
      </c>
      <c r="L80" s="27">
        <f>COUNTIF($C$3:$C$83,C80)</f>
        <v>2</v>
      </c>
      <c r="R80" s="45" t="s">
        <v>28</v>
      </c>
      <c r="S80" s="45" t="s">
        <v>24</v>
      </c>
    </row>
    <row r="81" spans="1:25" s="45" customFormat="1" ht="15.75">
      <c r="A81" s="31">
        <v>615</v>
      </c>
      <c r="B81" s="31" t="s">
        <v>191</v>
      </c>
      <c r="C81" s="31" t="s">
        <v>192</v>
      </c>
      <c r="D81" s="31"/>
      <c r="E81" s="31"/>
      <c r="F81" s="31" t="s">
        <v>193</v>
      </c>
      <c r="G81" s="31">
        <v>9156577027</v>
      </c>
      <c r="H81" s="31" t="s">
        <v>115</v>
      </c>
      <c r="I81" s="43" t="s">
        <v>43</v>
      </c>
      <c r="J81" s="32" t="s">
        <v>165</v>
      </c>
      <c r="K81" s="32">
        <v>350</v>
      </c>
      <c r="L81" s="27">
        <f>COUNTIF($C$3:$C$83,C81)</f>
        <v>1</v>
      </c>
      <c r="R81" s="45" t="s">
        <v>28</v>
      </c>
      <c r="S81" s="45" t="s">
        <v>24</v>
      </c>
    </row>
    <row r="82" spans="1:25" s="45" customFormat="1" ht="15.75">
      <c r="A82" s="31">
        <v>620</v>
      </c>
      <c r="B82" s="31" t="s">
        <v>194</v>
      </c>
      <c r="C82" s="31" t="s">
        <v>195</v>
      </c>
      <c r="D82" s="31"/>
      <c r="E82" s="31"/>
      <c r="F82" s="31">
        <v>9852890104</v>
      </c>
      <c r="G82" s="31"/>
      <c r="H82" s="31" t="s">
        <v>27</v>
      </c>
      <c r="I82" s="43" t="s">
        <v>17</v>
      </c>
      <c r="J82" s="32" t="s">
        <v>165</v>
      </c>
      <c r="K82" s="32">
        <v>475</v>
      </c>
      <c r="L82" s="27">
        <f>COUNTIF($C$3:$C$83,C82)</f>
        <v>1</v>
      </c>
      <c r="R82" s="45" t="s">
        <v>28</v>
      </c>
      <c r="S82" s="45" t="s">
        <v>24</v>
      </c>
    </row>
    <row r="83" spans="1:25" s="45" customFormat="1" ht="15.75">
      <c r="A83" s="31">
        <v>711</v>
      </c>
      <c r="B83" s="31" t="s">
        <v>196</v>
      </c>
      <c r="C83" s="31" t="s">
        <v>124</v>
      </c>
      <c r="D83" s="31"/>
      <c r="E83" s="31"/>
      <c r="F83" s="31">
        <v>7842920780</v>
      </c>
      <c r="G83" s="31">
        <v>9122986778</v>
      </c>
      <c r="H83" s="31" t="s">
        <v>125</v>
      </c>
      <c r="I83" s="43" t="s">
        <v>17</v>
      </c>
      <c r="J83" s="32" t="s">
        <v>165</v>
      </c>
      <c r="K83" s="32">
        <v>450</v>
      </c>
      <c r="L83" s="27">
        <f>COUNTIF($C$3:$C$83,C83)</f>
        <v>2</v>
      </c>
      <c r="R83" s="45" t="s">
        <v>28</v>
      </c>
      <c r="S83" s="45" t="s">
        <v>20</v>
      </c>
    </row>
    <row r="84" spans="1:25">
      <c r="H84" s="31"/>
      <c r="N84" s="38"/>
      <c r="O84" s="38"/>
      <c r="P84" s="38"/>
      <c r="Q84" s="38"/>
      <c r="R84" s="38"/>
      <c r="S84" s="59"/>
      <c r="T84" s="59"/>
      <c r="U84" s="68"/>
      <c r="V84" s="68"/>
      <c r="W84" s="68"/>
      <c r="X84" s="68"/>
      <c r="Y84" s="68"/>
    </row>
    <row r="85" spans="1:25">
      <c r="H85" s="31"/>
      <c r="N85" s="38"/>
      <c r="O85" s="38"/>
      <c r="P85" s="38"/>
      <c r="Q85" s="38"/>
      <c r="R85" s="38"/>
      <c r="S85" s="59"/>
      <c r="T85" s="59"/>
      <c r="U85" s="68"/>
      <c r="V85" s="68"/>
      <c r="W85" s="68"/>
      <c r="X85" s="68"/>
      <c r="Y85" s="68"/>
    </row>
    <row r="86" spans="1:25">
      <c r="H86" s="31"/>
      <c r="N86" s="38"/>
      <c r="O86" s="38"/>
      <c r="P86" s="38"/>
      <c r="Q86" s="38"/>
      <c r="R86" s="38"/>
      <c r="S86" s="59"/>
      <c r="T86" s="59"/>
      <c r="U86" s="68"/>
      <c r="V86" s="68"/>
      <c r="W86" s="68"/>
      <c r="X86" s="68"/>
      <c r="Y86" s="68"/>
    </row>
    <row r="87" spans="1:25">
      <c r="H87" s="31"/>
      <c r="N87" s="38"/>
      <c r="O87" s="38"/>
      <c r="P87" s="38"/>
      <c r="Q87" s="38"/>
      <c r="R87" s="38"/>
      <c r="S87" s="59"/>
      <c r="T87" s="59"/>
      <c r="U87" s="68"/>
      <c r="V87" s="68"/>
      <c r="W87" s="68"/>
      <c r="X87" s="68"/>
      <c r="Y87" s="68"/>
    </row>
    <row r="88" spans="1:25">
      <c r="H88" s="31"/>
      <c r="N88" s="38"/>
      <c r="O88" s="38"/>
      <c r="P88" s="38"/>
      <c r="Q88" s="38"/>
      <c r="R88" s="38"/>
      <c r="S88" s="59"/>
      <c r="T88" s="59"/>
      <c r="U88" s="68"/>
      <c r="V88" s="68"/>
      <c r="W88" s="68"/>
      <c r="X88" s="68"/>
      <c r="Y88" s="68"/>
    </row>
    <row r="89" spans="1:25">
      <c r="H89" s="31"/>
      <c r="N89" s="38"/>
      <c r="O89" s="38"/>
      <c r="P89" s="38"/>
      <c r="Q89" s="38"/>
      <c r="R89" s="38"/>
      <c r="S89" s="59"/>
      <c r="T89" s="59"/>
      <c r="U89" s="68"/>
      <c r="V89" s="68"/>
      <c r="W89" s="68"/>
      <c r="X89" s="68"/>
      <c r="Y89" s="68"/>
    </row>
    <row r="90" spans="1:25">
      <c r="H90" s="31"/>
      <c r="N90" s="38"/>
      <c r="O90" s="38"/>
      <c r="P90" s="38"/>
      <c r="Q90" s="38"/>
      <c r="R90" s="38"/>
      <c r="S90" s="59"/>
      <c r="T90" s="59"/>
      <c r="U90" s="68"/>
      <c r="V90" s="68"/>
      <c r="W90" s="68"/>
      <c r="X90" s="68"/>
      <c r="Y90" s="68"/>
    </row>
    <row r="91" spans="1:25">
      <c r="H91" s="31"/>
      <c r="N91" s="38"/>
      <c r="O91" s="38"/>
      <c r="P91" s="38"/>
      <c r="Q91" s="38"/>
      <c r="R91" s="38"/>
      <c r="S91" s="59"/>
      <c r="T91" s="59"/>
      <c r="U91" s="68"/>
      <c r="V91" s="68"/>
      <c r="W91" s="68"/>
      <c r="X91" s="68"/>
      <c r="Y91" s="68"/>
    </row>
    <row r="92" spans="1:25">
      <c r="H92" s="31"/>
      <c r="N92" s="38"/>
      <c r="O92" s="38"/>
      <c r="P92" s="38"/>
      <c r="Q92" s="38"/>
      <c r="R92" s="38"/>
      <c r="S92" s="59"/>
      <c r="T92" s="59"/>
      <c r="U92" s="68"/>
      <c r="V92" s="68"/>
      <c r="W92" s="68"/>
      <c r="X92" s="68"/>
      <c r="Y92" s="68"/>
    </row>
    <row r="93" spans="1:25">
      <c r="H93" s="31"/>
      <c r="N93" s="38"/>
      <c r="O93" s="38"/>
      <c r="P93" s="38"/>
      <c r="Q93" s="38"/>
      <c r="R93" s="38"/>
      <c r="S93" s="59"/>
      <c r="T93" s="59"/>
      <c r="U93" s="68"/>
      <c r="V93" s="68"/>
      <c r="W93" s="68"/>
      <c r="X93" s="68"/>
      <c r="Y93" s="68"/>
    </row>
    <row r="94" spans="1:25">
      <c r="H94" s="31"/>
      <c r="N94" s="38"/>
      <c r="O94" s="38"/>
      <c r="P94" s="38"/>
      <c r="Q94" s="38"/>
      <c r="R94" s="38"/>
      <c r="S94" s="59"/>
      <c r="T94" s="59"/>
      <c r="U94" s="68"/>
      <c r="V94" s="68"/>
      <c r="W94" s="68"/>
      <c r="X94" s="68"/>
      <c r="Y94" s="68"/>
    </row>
    <row r="95" spans="1:25">
      <c r="H95" s="31"/>
      <c r="N95" s="38"/>
      <c r="O95" s="38"/>
      <c r="P95" s="38"/>
      <c r="Q95" s="38"/>
      <c r="R95" s="38"/>
      <c r="S95" s="59"/>
      <c r="T95" s="59"/>
      <c r="U95" s="68"/>
      <c r="V95" s="68"/>
      <c r="W95" s="68"/>
      <c r="X95" s="68"/>
      <c r="Y95" s="68"/>
    </row>
    <row r="96" spans="1:25">
      <c r="H96" s="31"/>
      <c r="N96" s="38"/>
      <c r="O96" s="38"/>
      <c r="P96" s="38"/>
      <c r="Q96" s="38"/>
      <c r="R96" s="59"/>
      <c r="S96" s="69"/>
      <c r="T96" s="69"/>
      <c r="U96" s="68"/>
      <c r="V96" s="68"/>
      <c r="W96" s="68"/>
      <c r="X96" s="68"/>
      <c r="Y96" s="68"/>
    </row>
    <row r="97" spans="8:25">
      <c r="H97" s="31"/>
      <c r="N97" s="38"/>
      <c r="O97" s="38"/>
      <c r="P97" s="38"/>
      <c r="Q97" s="38"/>
      <c r="R97" s="59"/>
      <c r="S97" s="69"/>
      <c r="T97" s="69"/>
      <c r="U97" s="68"/>
      <c r="V97" s="68"/>
      <c r="W97" s="68"/>
      <c r="X97" s="68"/>
      <c r="Y97" s="68"/>
    </row>
    <row r="98" spans="8:25">
      <c r="H98" s="31"/>
      <c r="N98" s="38"/>
      <c r="O98" s="38"/>
      <c r="P98" s="38"/>
      <c r="Q98" s="38"/>
      <c r="R98" s="59"/>
      <c r="S98" s="69"/>
      <c r="T98" s="69"/>
      <c r="U98" s="68"/>
      <c r="V98" s="68"/>
      <c r="W98" s="68"/>
      <c r="X98" s="68"/>
      <c r="Y98" s="68"/>
    </row>
    <row r="99" spans="8:25">
      <c r="H99" s="31"/>
      <c r="N99" s="38"/>
      <c r="O99" s="38"/>
      <c r="P99" s="38"/>
      <c r="Q99" s="38"/>
      <c r="R99" s="59"/>
      <c r="S99" s="69"/>
      <c r="T99" s="69"/>
      <c r="U99" s="68"/>
      <c r="V99" s="68"/>
      <c r="W99" s="68"/>
      <c r="X99" s="68"/>
      <c r="Y99" s="68"/>
    </row>
    <row r="100" spans="8:25">
      <c r="H100" s="31"/>
      <c r="N100" s="38"/>
      <c r="O100" s="38"/>
      <c r="P100" s="38"/>
      <c r="Q100" s="38"/>
      <c r="R100" s="59"/>
      <c r="S100" s="69"/>
      <c r="T100" s="69"/>
      <c r="U100" s="68"/>
      <c r="V100" s="68"/>
      <c r="W100" s="68"/>
      <c r="X100" s="68"/>
      <c r="Y100" s="68"/>
    </row>
    <row r="101" spans="8:25">
      <c r="H101" s="31"/>
      <c r="N101" s="38"/>
      <c r="O101" s="38"/>
      <c r="P101" s="38"/>
      <c r="Q101" s="38"/>
      <c r="R101" s="59"/>
      <c r="S101" s="69"/>
      <c r="T101" s="69"/>
      <c r="U101" s="68"/>
      <c r="V101" s="68"/>
      <c r="W101" s="68"/>
      <c r="X101" s="68"/>
      <c r="Y101" s="68"/>
    </row>
    <row r="102" spans="8:25">
      <c r="H102"/>
      <c r="N102" s="38"/>
      <c r="O102" s="38"/>
      <c r="P102" s="38"/>
      <c r="Q102" s="38"/>
      <c r="R102" s="59"/>
      <c r="S102" s="69"/>
      <c r="T102" s="69"/>
      <c r="U102" s="68"/>
      <c r="V102" s="68"/>
      <c r="W102" s="68"/>
      <c r="X102" s="68"/>
      <c r="Y102" s="68"/>
    </row>
    <row r="103" spans="8:25">
      <c r="H103"/>
      <c r="N103" s="38"/>
      <c r="O103" s="38"/>
      <c r="P103" s="38"/>
      <c r="Q103" s="38"/>
      <c r="R103" s="38"/>
      <c r="S103" s="59"/>
      <c r="T103" s="69"/>
      <c r="U103" s="68"/>
      <c r="V103" s="68"/>
      <c r="W103" s="68"/>
      <c r="X103" s="68"/>
      <c r="Y103" s="68"/>
    </row>
    <row r="104" spans="8:25">
      <c r="H104"/>
      <c r="N104" s="68"/>
      <c r="O104" s="68"/>
      <c r="P104" s="38"/>
      <c r="Q104" s="38"/>
      <c r="R104" s="38"/>
      <c r="S104" s="72"/>
      <c r="T104" s="68"/>
      <c r="U104" s="68"/>
      <c r="V104" s="68"/>
      <c r="W104" s="68"/>
      <c r="X104" s="68"/>
      <c r="Y104" s="68"/>
    </row>
    <row r="105" spans="8:25">
      <c r="H105"/>
      <c r="N105" s="68"/>
      <c r="O105" s="68"/>
      <c r="P105" s="38"/>
      <c r="Q105" s="38"/>
      <c r="R105" s="38"/>
      <c r="S105" s="72"/>
      <c r="T105" s="68"/>
      <c r="U105" s="68"/>
      <c r="V105" s="68"/>
      <c r="W105" s="68"/>
      <c r="X105" s="68"/>
      <c r="Y105" s="68"/>
    </row>
    <row r="106" spans="8:25">
      <c r="H106"/>
      <c r="N106" s="68"/>
      <c r="O106" s="68"/>
      <c r="P106" s="38"/>
      <c r="Q106" s="38"/>
      <c r="R106" s="38"/>
      <c r="S106" s="72"/>
      <c r="T106" s="68"/>
      <c r="U106" s="68"/>
      <c r="V106" s="68"/>
      <c r="W106" s="68"/>
      <c r="X106" s="68"/>
      <c r="Y106" s="68"/>
    </row>
    <row r="107" spans="8:25">
      <c r="H107"/>
      <c r="N107" s="68"/>
      <c r="O107" s="68"/>
      <c r="P107" s="38"/>
      <c r="Q107" s="38"/>
      <c r="R107" s="38"/>
      <c r="S107" s="72"/>
      <c r="T107" s="68"/>
      <c r="U107" s="68"/>
      <c r="V107" s="68"/>
      <c r="W107" s="68"/>
      <c r="X107" s="68"/>
      <c r="Y107" s="68"/>
    </row>
    <row r="108" spans="8:25">
      <c r="H108"/>
      <c r="N108" s="68"/>
      <c r="O108" s="68"/>
      <c r="P108" s="38"/>
      <c r="Q108" s="38"/>
      <c r="R108" s="38"/>
      <c r="S108" s="72"/>
      <c r="T108" s="68"/>
      <c r="U108" s="68"/>
      <c r="V108" s="68"/>
      <c r="W108" s="68"/>
      <c r="X108" s="68"/>
      <c r="Y108" s="68"/>
    </row>
    <row r="109" spans="8:25">
      <c r="H109"/>
      <c r="N109" s="68"/>
      <c r="O109" s="68"/>
      <c r="P109" s="38"/>
      <c r="Q109" s="38"/>
      <c r="R109" s="38"/>
      <c r="S109" s="72"/>
      <c r="T109" s="68"/>
      <c r="U109" s="68"/>
      <c r="V109" s="68"/>
      <c r="W109" s="68"/>
      <c r="X109" s="68"/>
      <c r="Y109" s="68"/>
    </row>
    <row r="110" spans="8:25">
      <c r="H110"/>
      <c r="N110" s="68"/>
      <c r="O110" s="68"/>
      <c r="P110" s="38"/>
      <c r="Q110" s="38"/>
      <c r="R110" s="38"/>
      <c r="S110" s="72"/>
      <c r="T110" s="68"/>
      <c r="U110" s="68"/>
      <c r="V110" s="68"/>
      <c r="W110" s="68"/>
      <c r="X110" s="68"/>
      <c r="Y110" s="68"/>
    </row>
    <row r="111" spans="8:25">
      <c r="H111"/>
      <c r="N111" s="68"/>
      <c r="O111" s="68"/>
      <c r="P111" s="38"/>
      <c r="Q111" s="38"/>
      <c r="R111" s="38"/>
      <c r="S111" s="72"/>
      <c r="T111" s="68"/>
      <c r="U111" s="68"/>
      <c r="V111" s="68"/>
      <c r="W111" s="68"/>
      <c r="X111" s="68"/>
      <c r="Y111" s="68"/>
    </row>
    <row r="112" spans="8:25">
      <c r="H112"/>
      <c r="N112" s="68"/>
      <c r="O112" s="68"/>
      <c r="P112" s="38"/>
      <c r="Q112" s="38"/>
      <c r="R112" s="38"/>
      <c r="S112" s="72"/>
      <c r="T112" s="68"/>
      <c r="U112" s="68"/>
      <c r="V112" s="68"/>
      <c r="W112" s="68"/>
      <c r="X112" s="68"/>
      <c r="Y112" s="68"/>
    </row>
    <row r="113" spans="1:25">
      <c r="H113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</row>
    <row r="114" spans="1:25" s="23" customFormat="1">
      <c r="A114" s="100"/>
      <c r="B114" s="100"/>
      <c r="C114" s="100"/>
      <c r="D114" s="100"/>
      <c r="E114" s="100"/>
      <c r="F114" s="100"/>
      <c r="G114" s="22"/>
      <c r="H114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s="23" customFormat="1">
      <c r="A115" s="100"/>
      <c r="B115" s="100"/>
      <c r="C115" s="100"/>
      <c r="D115" s="100"/>
      <c r="E115" s="100"/>
      <c r="F115" s="100"/>
      <c r="G115" s="22"/>
      <c r="H115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s="23" customFormat="1">
      <c r="A116" s="100"/>
      <c r="B116" s="100"/>
      <c r="C116" s="100"/>
      <c r="D116" s="100"/>
      <c r="E116" s="100"/>
      <c r="F116" s="100"/>
      <c r="G116" s="22"/>
      <c r="H116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s="23" customFormat="1">
      <c r="A117" s="100"/>
      <c r="B117" s="100"/>
      <c r="C117" s="100"/>
      <c r="D117" s="100"/>
      <c r="E117" s="100"/>
      <c r="F117" s="100"/>
      <c r="G117" s="22"/>
      <c r="H117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1:25" s="23" customFormat="1">
      <c r="A118" s="100"/>
      <c r="B118" s="100"/>
      <c r="C118" s="100"/>
      <c r="D118" s="100"/>
      <c r="E118" s="100"/>
      <c r="F118" s="100"/>
      <c r="G118" s="22"/>
      <c r="H118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1:25" s="23" customFormat="1">
      <c r="A119" s="100"/>
      <c r="B119" s="100"/>
      <c r="C119" s="100"/>
      <c r="D119" s="100"/>
      <c r="E119" s="100"/>
      <c r="F119" s="100"/>
      <c r="G119" s="22"/>
      <c r="H119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s="23" customFormat="1">
      <c r="A120" s="100"/>
      <c r="B120" s="100"/>
      <c r="C120" s="100"/>
      <c r="D120" s="100"/>
      <c r="E120" s="100"/>
      <c r="F120" s="100"/>
      <c r="G120" s="22"/>
      <c r="H120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s="23" customFormat="1">
      <c r="A121" s="100"/>
      <c r="B121" s="100"/>
      <c r="C121" s="100"/>
      <c r="D121" s="100"/>
      <c r="E121" s="100"/>
      <c r="F121" s="100"/>
      <c r="G121" s="22"/>
      <c r="H12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s="23" customFormat="1">
      <c r="A122" s="100"/>
      <c r="B122" s="100"/>
      <c r="C122" s="100"/>
      <c r="D122" s="100"/>
      <c r="E122" s="100"/>
      <c r="F122" s="100"/>
      <c r="G122" s="22"/>
      <c r="H1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s="23" customFormat="1">
      <c r="A123" s="100"/>
      <c r="B123" s="100"/>
      <c r="C123" s="100"/>
      <c r="D123" s="100"/>
      <c r="E123" s="100"/>
      <c r="F123" s="100"/>
      <c r="G123" s="22"/>
      <c r="H123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s="23" customFormat="1">
      <c r="A124" s="100"/>
      <c r="B124" s="100"/>
      <c r="C124" s="100"/>
      <c r="D124" s="100"/>
      <c r="E124" s="100"/>
      <c r="F124" s="100"/>
      <c r="G124" s="22"/>
      <c r="H124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s="23" customFormat="1">
      <c r="A125" s="100"/>
      <c r="B125" s="100"/>
      <c r="C125" s="100"/>
      <c r="D125" s="100"/>
      <c r="E125" s="100"/>
      <c r="F125" s="100"/>
      <c r="G125" s="22"/>
      <c r="H125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s="23" customFormat="1">
      <c r="A126" s="100"/>
      <c r="B126" s="100"/>
      <c r="C126" s="100"/>
      <c r="D126" s="100"/>
      <c r="E126" s="100"/>
      <c r="F126" s="100"/>
      <c r="G126" s="22"/>
      <c r="H126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s="23" customFormat="1">
      <c r="A127" s="100"/>
      <c r="B127" s="100"/>
      <c r="C127" s="100"/>
      <c r="D127" s="100"/>
      <c r="E127" s="100"/>
      <c r="F127" s="100"/>
      <c r="G127" s="22"/>
      <c r="H127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s="23" customFormat="1">
      <c r="A128" s="100"/>
      <c r="B128" s="100"/>
      <c r="C128" s="100"/>
      <c r="D128" s="100"/>
      <c r="E128" s="100"/>
      <c r="F128" s="100"/>
      <c r="G128" s="22"/>
      <c r="H128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s="23" customFormat="1">
      <c r="A129" s="100"/>
      <c r="B129" s="100"/>
      <c r="C129" s="100"/>
      <c r="D129" s="100"/>
      <c r="E129" s="100"/>
      <c r="F129" s="100"/>
      <c r="G129" s="22"/>
      <c r="H129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s="23" customFormat="1">
      <c r="A130" s="100"/>
      <c r="B130" s="100"/>
      <c r="C130" s="100"/>
      <c r="D130" s="100"/>
      <c r="E130" s="100"/>
      <c r="F130" s="100"/>
      <c r="G130" s="22"/>
      <c r="H130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s="23" customFormat="1">
      <c r="A131" s="100"/>
      <c r="B131" s="100"/>
      <c r="C131" s="100"/>
      <c r="D131" s="100"/>
      <c r="E131" s="100"/>
      <c r="F131" s="100"/>
      <c r="G131" s="22"/>
      <c r="H13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s="23" customFormat="1">
      <c r="A132" s="100"/>
      <c r="B132" s="100"/>
      <c r="C132" s="100"/>
      <c r="D132" s="100"/>
      <c r="E132" s="100"/>
      <c r="F132" s="100"/>
      <c r="G132" s="22"/>
      <c r="H13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1:25" s="23" customFormat="1">
      <c r="A133" s="100"/>
      <c r="B133" s="100"/>
      <c r="C133" s="100"/>
      <c r="D133" s="100"/>
      <c r="E133" s="100"/>
      <c r="F133" s="100"/>
      <c r="G133" s="22"/>
      <c r="H133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s="23" customFormat="1">
      <c r="A134" s="100"/>
      <c r="B134" s="100"/>
      <c r="C134" s="100"/>
      <c r="D134" s="100"/>
      <c r="E134" s="100"/>
      <c r="F134" s="100"/>
      <c r="G134" s="22"/>
      <c r="H134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s="23" customFormat="1">
      <c r="A135" s="100"/>
      <c r="B135" s="100"/>
      <c r="C135" s="100"/>
      <c r="D135" s="100"/>
      <c r="E135" s="100"/>
      <c r="F135" s="100"/>
      <c r="G135" s="22"/>
      <c r="H135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s="23" customFormat="1">
      <c r="A136" s="100"/>
      <c r="B136" s="100"/>
      <c r="C136" s="100"/>
      <c r="D136" s="100"/>
      <c r="E136" s="100"/>
      <c r="F136" s="100"/>
      <c r="G136" s="22"/>
      <c r="H136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s="23" customFormat="1">
      <c r="A137" s="100"/>
      <c r="B137" s="100"/>
      <c r="C137" s="100"/>
      <c r="D137" s="100"/>
      <c r="E137" s="100"/>
      <c r="F137" s="100"/>
      <c r="G137" s="22"/>
      <c r="H137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s="23" customFormat="1">
      <c r="A138" s="100"/>
      <c r="B138" s="100"/>
      <c r="C138" s="100"/>
      <c r="D138" s="100"/>
      <c r="E138" s="100"/>
      <c r="F138" s="100"/>
      <c r="G138" s="22"/>
      <c r="H138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s="23" customFormat="1">
      <c r="A139" s="100"/>
      <c r="B139" s="100"/>
      <c r="C139" s="100"/>
      <c r="D139" s="100"/>
      <c r="E139" s="100"/>
      <c r="F139" s="100"/>
      <c r="G139" s="22"/>
      <c r="H139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s="23" customFormat="1">
      <c r="A140" s="100"/>
      <c r="B140" s="100"/>
      <c r="C140" s="100"/>
      <c r="D140" s="100"/>
      <c r="E140" s="100"/>
      <c r="F140" s="100"/>
      <c r="G140" s="22"/>
      <c r="H140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 s="23" customFormat="1">
      <c r="A141" s="100"/>
      <c r="B141" s="100"/>
      <c r="C141" s="100"/>
      <c r="D141" s="100"/>
      <c r="E141" s="100"/>
      <c r="F141" s="100"/>
      <c r="G141" s="22"/>
      <c r="H14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s="23" customFormat="1">
      <c r="A142" s="100"/>
      <c r="B142" s="100"/>
      <c r="C142" s="100"/>
      <c r="D142" s="100"/>
      <c r="E142" s="100"/>
      <c r="F142" s="100"/>
      <c r="G142" s="22"/>
      <c r="H14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s="23" customFormat="1">
      <c r="A143" s="100"/>
      <c r="B143" s="100"/>
      <c r="C143" s="100"/>
      <c r="D143" s="100"/>
      <c r="E143" s="100"/>
      <c r="F143" s="100"/>
      <c r="G143" s="22"/>
      <c r="H143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s="23" customFormat="1">
      <c r="A144" s="100"/>
      <c r="B144" s="100"/>
      <c r="C144" s="100"/>
      <c r="D144" s="100"/>
      <c r="E144" s="100"/>
      <c r="F144" s="100"/>
      <c r="G144" s="22"/>
      <c r="H144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s="23" customFormat="1">
      <c r="A145" s="100"/>
      <c r="B145" s="100"/>
      <c r="C145" s="100"/>
      <c r="D145" s="100"/>
      <c r="E145" s="100"/>
      <c r="F145" s="100"/>
      <c r="G145" s="22"/>
      <c r="H145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s="23" customFormat="1">
      <c r="A146" s="100"/>
      <c r="B146" s="100"/>
      <c r="C146" s="100"/>
      <c r="D146" s="100"/>
      <c r="E146" s="100"/>
      <c r="F146" s="100"/>
      <c r="G146" s="22"/>
      <c r="H146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s="23" customFormat="1">
      <c r="A147" s="100"/>
      <c r="B147" s="100"/>
      <c r="C147" s="100"/>
      <c r="D147" s="100"/>
      <c r="E147" s="100"/>
      <c r="F147" s="100"/>
      <c r="G147" s="22"/>
      <c r="H147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1:25" s="23" customFormat="1">
      <c r="A148" s="100"/>
      <c r="B148" s="100"/>
      <c r="C148" s="100"/>
      <c r="D148" s="100"/>
      <c r="E148" s="100"/>
      <c r="F148" s="100"/>
      <c r="G148" s="22"/>
      <c r="H148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s="23" customFormat="1">
      <c r="A149" s="100"/>
      <c r="B149" s="100"/>
      <c r="C149" s="100"/>
      <c r="D149" s="100"/>
      <c r="E149" s="100"/>
      <c r="F149" s="100"/>
      <c r="G149" s="22"/>
      <c r="H149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s="23" customFormat="1">
      <c r="A150" s="100"/>
      <c r="B150" s="100"/>
      <c r="C150" s="100"/>
      <c r="D150" s="100"/>
      <c r="E150" s="100"/>
      <c r="F150" s="100"/>
      <c r="G150" s="22"/>
      <c r="H150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s="23" customFormat="1">
      <c r="A151" s="100"/>
      <c r="B151" s="100"/>
      <c r="C151" s="100"/>
      <c r="D151" s="100"/>
      <c r="E151" s="100"/>
      <c r="F151" s="100"/>
      <c r="G151" s="22"/>
      <c r="H151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s="23" customFormat="1">
      <c r="A152" s="100"/>
      <c r="B152" s="100"/>
      <c r="C152" s="100"/>
      <c r="D152" s="100"/>
      <c r="E152" s="100"/>
      <c r="F152" s="100"/>
      <c r="G152" s="22"/>
      <c r="H15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s="23" customFormat="1">
      <c r="A153" s="100"/>
      <c r="B153" s="100"/>
      <c r="C153" s="100"/>
      <c r="D153" s="100"/>
      <c r="E153" s="100"/>
      <c r="F153" s="100"/>
      <c r="G153" s="22"/>
      <c r="H153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s="23" customFormat="1">
      <c r="A154" s="100"/>
      <c r="B154" s="100"/>
      <c r="C154" s="100"/>
      <c r="D154" s="100"/>
      <c r="E154" s="100"/>
      <c r="F154" s="100"/>
      <c r="G154" s="22"/>
      <c r="H154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s="23" customFormat="1">
      <c r="A155" s="100"/>
      <c r="B155" s="100"/>
      <c r="C155" s="100"/>
      <c r="D155" s="100"/>
      <c r="E155" s="100"/>
      <c r="F155" s="100"/>
      <c r="G155" s="22"/>
      <c r="H155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s="23" customFormat="1">
      <c r="A156" s="100"/>
      <c r="B156" s="100"/>
      <c r="C156" s="100"/>
      <c r="D156" s="100"/>
      <c r="E156" s="100"/>
      <c r="F156" s="100"/>
      <c r="G156" s="22"/>
      <c r="H156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s="23" customFormat="1">
      <c r="A157" s="100"/>
      <c r="B157" s="100"/>
      <c r="C157" s="100"/>
      <c r="D157" s="100"/>
      <c r="E157" s="100"/>
      <c r="F157" s="100"/>
      <c r="G157" s="22"/>
      <c r="H157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s="23" customFormat="1">
      <c r="A158" s="100"/>
      <c r="B158" s="100"/>
      <c r="C158" s="100"/>
      <c r="D158" s="100"/>
      <c r="E158" s="100"/>
      <c r="F158" s="100"/>
      <c r="G158" s="22"/>
      <c r="H158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s="23" customFormat="1">
      <c r="A159" s="100"/>
      <c r="B159" s="100"/>
      <c r="C159" s="100"/>
      <c r="D159" s="100"/>
      <c r="E159" s="100"/>
      <c r="F159" s="100"/>
      <c r="G159" s="22"/>
      <c r="H159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s="23" customFormat="1">
      <c r="A160" s="100"/>
      <c r="B160" s="100"/>
      <c r="C160" s="100"/>
      <c r="D160" s="100"/>
      <c r="E160" s="100"/>
      <c r="F160" s="100"/>
      <c r="G160" s="22"/>
      <c r="H160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s="23" customFormat="1">
      <c r="A161" s="100"/>
      <c r="B161" s="100"/>
      <c r="C161" s="100"/>
      <c r="D161" s="100"/>
      <c r="E161" s="100"/>
      <c r="F161" s="100"/>
      <c r="G161" s="22"/>
      <c r="H161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1:25" s="23" customFormat="1">
      <c r="A162" s="100"/>
      <c r="B162" s="100"/>
      <c r="C162" s="100"/>
      <c r="D162" s="100"/>
      <c r="E162" s="100"/>
      <c r="F162" s="100"/>
      <c r="G162" s="22"/>
      <c r="H16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s="23" customFormat="1">
      <c r="A163" s="100"/>
      <c r="B163" s="100"/>
      <c r="C163" s="100"/>
      <c r="D163" s="100"/>
      <c r="E163" s="100"/>
      <c r="F163" s="100"/>
      <c r="G163" s="22"/>
      <c r="H163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s="23" customFormat="1">
      <c r="A164" s="100"/>
      <c r="B164" s="100"/>
      <c r="C164" s="100"/>
      <c r="D164" s="100"/>
      <c r="E164" s="100"/>
      <c r="F164" s="100"/>
      <c r="G164" s="22"/>
      <c r="H164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s="23" customFormat="1">
      <c r="A165" s="100"/>
      <c r="B165" s="100"/>
      <c r="C165" s="100"/>
      <c r="D165" s="100"/>
      <c r="E165" s="100"/>
      <c r="F165" s="100"/>
      <c r="G165" s="22"/>
      <c r="H165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s="23" customFormat="1">
      <c r="A166" s="100"/>
      <c r="B166" s="100"/>
      <c r="C166" s="100"/>
      <c r="D166" s="100"/>
      <c r="E166" s="100"/>
      <c r="F166" s="100"/>
      <c r="G166" s="22"/>
      <c r="H166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s="23" customFormat="1">
      <c r="A167" s="100"/>
      <c r="B167" s="100"/>
      <c r="C167" s="100"/>
      <c r="D167" s="100"/>
      <c r="E167" s="100"/>
      <c r="F167" s="100"/>
      <c r="G167" s="22"/>
      <c r="H167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s="23" customFormat="1">
      <c r="A168" s="100"/>
      <c r="B168" s="100"/>
      <c r="C168" s="100"/>
      <c r="D168" s="100"/>
      <c r="E168" s="100"/>
      <c r="F168" s="100"/>
      <c r="G168" s="22"/>
      <c r="H168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1:25" s="23" customFormat="1">
      <c r="A169" s="100"/>
      <c r="B169" s="100"/>
      <c r="C169" s="100"/>
      <c r="D169" s="100"/>
      <c r="E169" s="100"/>
      <c r="F169" s="100"/>
      <c r="G169" s="22"/>
      <c r="H169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1:25" s="23" customFormat="1">
      <c r="A170" s="100"/>
      <c r="B170" s="100"/>
      <c r="C170" s="100"/>
      <c r="D170" s="100"/>
      <c r="E170" s="100"/>
      <c r="F170" s="100"/>
      <c r="G170" s="22"/>
      <c r="H170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s="23" customFormat="1">
      <c r="A171" s="100"/>
      <c r="B171" s="100"/>
      <c r="C171" s="100"/>
      <c r="D171" s="100"/>
      <c r="E171" s="100"/>
      <c r="F171" s="100"/>
      <c r="G171" s="22"/>
      <c r="H171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s="23" customFormat="1">
      <c r="A172" s="100"/>
      <c r="B172" s="100"/>
      <c r="C172" s="100"/>
      <c r="D172" s="100"/>
      <c r="E172" s="100"/>
      <c r="F172" s="100"/>
      <c r="G172" s="22"/>
      <c r="H17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s="23" customFormat="1">
      <c r="A173" s="100"/>
      <c r="B173" s="100"/>
      <c r="C173" s="100"/>
      <c r="D173" s="100"/>
      <c r="E173" s="100"/>
      <c r="F173" s="100"/>
      <c r="G173" s="22"/>
      <c r="H173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s="23" customFormat="1">
      <c r="A174" s="100"/>
      <c r="B174" s="100"/>
      <c r="C174" s="100"/>
      <c r="D174" s="100"/>
      <c r="E174" s="100"/>
      <c r="F174" s="100"/>
      <c r="G174" s="22"/>
      <c r="H174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s="23" customFormat="1">
      <c r="A175" s="100"/>
      <c r="B175" s="100"/>
      <c r="C175" s="100"/>
      <c r="D175" s="100"/>
      <c r="E175" s="100"/>
      <c r="F175" s="100"/>
      <c r="G175" s="22"/>
      <c r="H175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s="23" customFormat="1">
      <c r="A176" s="100"/>
      <c r="B176" s="100"/>
      <c r="C176" s="100"/>
      <c r="D176" s="100"/>
      <c r="E176" s="100"/>
      <c r="F176" s="100"/>
      <c r="G176" s="22"/>
      <c r="H176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1:25" s="23" customFormat="1">
      <c r="A177" s="100"/>
      <c r="B177" s="100"/>
      <c r="C177" s="100"/>
      <c r="D177" s="100"/>
      <c r="E177" s="100"/>
      <c r="F177" s="100"/>
      <c r="G177" s="22"/>
      <c r="H177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s="23" customFormat="1">
      <c r="A178" s="100"/>
      <c r="B178" s="100"/>
      <c r="C178" s="100"/>
      <c r="D178" s="100"/>
      <c r="E178" s="100"/>
      <c r="F178" s="100"/>
      <c r="G178" s="22"/>
      <c r="H178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s="23" customFormat="1">
      <c r="A179" s="100"/>
      <c r="B179" s="100"/>
      <c r="C179" s="100"/>
      <c r="D179" s="100"/>
      <c r="E179" s="100"/>
      <c r="F179" s="100"/>
      <c r="G179" s="22"/>
      <c r="H179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s="23" customFormat="1">
      <c r="A180" s="100"/>
      <c r="B180" s="100"/>
      <c r="C180" s="100"/>
      <c r="D180" s="100"/>
      <c r="E180" s="100"/>
      <c r="F180" s="100"/>
      <c r="G180" s="22"/>
      <c r="H180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s="23" customFormat="1">
      <c r="A181" s="100"/>
      <c r="B181" s="100"/>
      <c r="C181" s="100"/>
      <c r="D181" s="100"/>
      <c r="E181" s="100"/>
      <c r="F181" s="100"/>
      <c r="G181" s="22"/>
      <c r="H181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s="23" customFormat="1">
      <c r="A182" s="100"/>
      <c r="B182" s="100"/>
      <c r="C182" s="100"/>
      <c r="D182" s="100"/>
      <c r="E182" s="100"/>
      <c r="F182" s="100"/>
      <c r="G182" s="22"/>
      <c r="H18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s="23" customFormat="1">
      <c r="A183" s="100"/>
      <c r="B183" s="100"/>
      <c r="C183" s="100"/>
      <c r="D183" s="100"/>
      <c r="E183" s="100"/>
      <c r="F183" s="100"/>
      <c r="G183" s="22"/>
      <c r="H183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1:25" s="23" customFormat="1">
      <c r="A184" s="100"/>
      <c r="B184" s="100"/>
      <c r="C184" s="100"/>
      <c r="D184" s="100"/>
      <c r="E184" s="100"/>
      <c r="F184" s="100"/>
      <c r="G184" s="22"/>
      <c r="H184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s="23" customFormat="1">
      <c r="A185" s="100"/>
      <c r="B185" s="100"/>
      <c r="C185" s="100"/>
      <c r="D185" s="100"/>
      <c r="E185" s="100"/>
      <c r="F185" s="100"/>
      <c r="G185" s="22"/>
      <c r="H185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s="23" customFormat="1">
      <c r="A186" s="100"/>
      <c r="B186" s="100"/>
      <c r="C186" s="100"/>
      <c r="D186" s="100"/>
      <c r="E186" s="100"/>
      <c r="F186" s="100"/>
      <c r="G186" s="22"/>
      <c r="H186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s="23" customFormat="1">
      <c r="A187" s="100"/>
      <c r="B187" s="100"/>
      <c r="C187" s="100"/>
      <c r="D187" s="100"/>
      <c r="E187" s="100"/>
      <c r="F187" s="100"/>
      <c r="G187" s="22"/>
      <c r="H187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s="23" customFormat="1">
      <c r="A188" s="100"/>
      <c r="B188" s="100"/>
      <c r="C188" s="100"/>
      <c r="D188" s="100"/>
      <c r="E188" s="100"/>
      <c r="F188" s="100"/>
      <c r="G188" s="22"/>
      <c r="H188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s="23" customFormat="1">
      <c r="A189" s="100"/>
      <c r="B189" s="100"/>
      <c r="C189" s="100"/>
      <c r="D189" s="100"/>
      <c r="E189" s="100"/>
      <c r="F189" s="100"/>
      <c r="G189" s="22"/>
      <c r="H189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s="23" customFormat="1">
      <c r="A190" s="100"/>
      <c r="B190" s="100"/>
      <c r="C190" s="100"/>
      <c r="D190" s="100"/>
      <c r="E190" s="100"/>
      <c r="F190" s="100"/>
      <c r="G190" s="22"/>
      <c r="H190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1:25" s="23" customFormat="1">
      <c r="A191" s="100"/>
      <c r="B191" s="100"/>
      <c r="C191" s="100"/>
      <c r="D191" s="100"/>
      <c r="E191" s="100"/>
      <c r="F191" s="100"/>
      <c r="G191" s="22"/>
      <c r="H191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1:25" s="23" customFormat="1">
      <c r="A192" s="100"/>
      <c r="B192" s="100"/>
      <c r="C192" s="100"/>
      <c r="D192" s="100"/>
      <c r="E192" s="100"/>
      <c r="F192" s="100"/>
      <c r="G192" s="22"/>
      <c r="H19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1:25" s="23" customFormat="1">
      <c r="A193" s="100"/>
      <c r="B193" s="100"/>
      <c r="C193" s="100"/>
      <c r="D193" s="100"/>
      <c r="E193" s="100"/>
      <c r="F193" s="100"/>
      <c r="G193" s="22"/>
      <c r="H193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s="23" customFormat="1">
      <c r="A194" s="100"/>
      <c r="B194" s="100"/>
      <c r="C194" s="100"/>
      <c r="D194" s="100"/>
      <c r="E194" s="100"/>
      <c r="F194" s="100"/>
      <c r="G194" s="22"/>
      <c r="H194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s="23" customFormat="1">
      <c r="A195" s="100"/>
      <c r="B195" s="100"/>
      <c r="C195" s="100"/>
      <c r="D195" s="100"/>
      <c r="E195" s="100"/>
      <c r="F195" s="100"/>
      <c r="G195" s="22"/>
      <c r="H195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s="23" customFormat="1">
      <c r="A196" s="100"/>
      <c r="B196" s="100"/>
      <c r="C196" s="100"/>
      <c r="D196" s="100"/>
      <c r="E196" s="100"/>
      <c r="F196" s="100"/>
      <c r="G196" s="22"/>
      <c r="H196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s="23" customFormat="1">
      <c r="A197" s="100"/>
      <c r="B197" s="100"/>
      <c r="C197" s="100"/>
      <c r="D197" s="100"/>
      <c r="E197" s="100"/>
      <c r="F197" s="100"/>
      <c r="G197" s="22"/>
      <c r="H197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s="23" customFormat="1">
      <c r="A198" s="100"/>
      <c r="B198" s="100"/>
      <c r="C198" s="100"/>
      <c r="D198" s="100"/>
      <c r="E198" s="100"/>
      <c r="F198" s="100"/>
      <c r="G198" s="22"/>
      <c r="H198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s="23" customFormat="1">
      <c r="A199" s="100"/>
      <c r="B199" s="100"/>
      <c r="C199" s="100"/>
      <c r="D199" s="100"/>
      <c r="E199" s="100"/>
      <c r="F199" s="100"/>
      <c r="G199" s="22"/>
      <c r="H199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1:25" s="23" customFormat="1">
      <c r="A200" s="100"/>
      <c r="B200" s="100"/>
      <c r="C200" s="100"/>
      <c r="D200" s="100"/>
      <c r="E200" s="100"/>
      <c r="F200" s="100"/>
      <c r="G200" s="22"/>
      <c r="H200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1:25" s="23" customFormat="1">
      <c r="A201" s="100"/>
      <c r="B201" s="100"/>
      <c r="C201" s="100"/>
      <c r="D201" s="100"/>
      <c r="E201" s="100"/>
      <c r="F201" s="100"/>
      <c r="G201" s="22"/>
      <c r="H201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s="23" customFormat="1">
      <c r="A202" s="100"/>
      <c r="B202" s="100"/>
      <c r="C202" s="100"/>
      <c r="D202" s="100"/>
      <c r="E202" s="100"/>
      <c r="F202" s="100"/>
      <c r="G202" s="22"/>
      <c r="H20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s="23" customFormat="1">
      <c r="A203" s="100"/>
      <c r="B203" s="100"/>
      <c r="C203" s="100"/>
      <c r="D203" s="100"/>
      <c r="E203" s="100"/>
      <c r="F203" s="100"/>
      <c r="G203" s="22"/>
      <c r="H203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s="23" customFormat="1">
      <c r="A204" s="100"/>
      <c r="B204" s="100"/>
      <c r="C204" s="100"/>
      <c r="D204" s="100"/>
      <c r="E204" s="100"/>
      <c r="F204" s="100"/>
      <c r="G204" s="22"/>
      <c r="H204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s="23" customFormat="1">
      <c r="A205" s="100"/>
      <c r="B205" s="100"/>
      <c r="C205" s="100"/>
      <c r="D205" s="100"/>
      <c r="E205" s="100"/>
      <c r="F205" s="100"/>
      <c r="G205" s="22"/>
      <c r="H205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s="23" customFormat="1">
      <c r="A206" s="100"/>
      <c r="B206" s="100"/>
      <c r="C206" s="100"/>
      <c r="D206" s="100"/>
      <c r="E206" s="100"/>
      <c r="F206" s="100"/>
      <c r="G206" s="22"/>
      <c r="H206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s="23" customFormat="1">
      <c r="A207" s="100"/>
      <c r="B207" s="100"/>
      <c r="C207" s="100"/>
      <c r="D207" s="100"/>
      <c r="E207" s="100"/>
      <c r="F207" s="100"/>
      <c r="G207" s="22"/>
      <c r="H207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s="23" customFormat="1">
      <c r="A208" s="100"/>
      <c r="B208" s="100"/>
      <c r="C208" s="100"/>
      <c r="D208" s="100"/>
      <c r="E208" s="100"/>
      <c r="F208" s="100"/>
      <c r="G208" s="22"/>
      <c r="H208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s="23" customFormat="1">
      <c r="A209" s="100"/>
      <c r="B209" s="100"/>
      <c r="C209" s="100"/>
      <c r="D209" s="100"/>
      <c r="E209" s="100"/>
      <c r="F209" s="100"/>
      <c r="G209" s="22"/>
      <c r="H209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s="23" customFormat="1">
      <c r="A210" s="100"/>
      <c r="B210" s="100"/>
      <c r="C210" s="100"/>
      <c r="D210" s="100"/>
      <c r="E210" s="100"/>
      <c r="F210" s="100"/>
      <c r="G210" s="22"/>
      <c r="H210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s="23" customFormat="1">
      <c r="A211" s="100"/>
      <c r="B211" s="100"/>
      <c r="C211" s="100"/>
      <c r="D211" s="100"/>
      <c r="E211" s="100"/>
      <c r="F211" s="100"/>
      <c r="G211" s="22"/>
      <c r="H211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1:25" s="23" customFormat="1">
      <c r="A212" s="100"/>
      <c r="B212" s="100"/>
      <c r="C212" s="100"/>
      <c r="D212" s="100"/>
      <c r="E212" s="100"/>
      <c r="F212" s="100"/>
      <c r="G212" s="22"/>
      <c r="H21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s="23" customFormat="1">
      <c r="A213" s="100"/>
      <c r="B213" s="100"/>
      <c r="C213" s="100"/>
      <c r="D213" s="100"/>
      <c r="E213" s="100"/>
      <c r="F213" s="100"/>
      <c r="G213" s="22"/>
      <c r="H213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1:25" s="23" customFormat="1">
      <c r="A214" s="100"/>
      <c r="B214" s="100"/>
      <c r="C214" s="100"/>
      <c r="D214" s="100"/>
      <c r="E214" s="100"/>
      <c r="F214" s="100"/>
      <c r="G214" s="22"/>
      <c r="H214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s="23" customFormat="1">
      <c r="A215" s="100"/>
      <c r="B215" s="100"/>
      <c r="C215" s="100"/>
      <c r="D215" s="100"/>
      <c r="E215" s="100"/>
      <c r="F215" s="100"/>
      <c r="G215" s="22"/>
      <c r="H215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1:25" s="23" customFormat="1">
      <c r="A216" s="100"/>
      <c r="B216" s="100"/>
      <c r="C216" s="100"/>
      <c r="D216" s="100"/>
      <c r="E216" s="100"/>
      <c r="F216" s="100"/>
      <c r="G216" s="22"/>
      <c r="H216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1:25" s="23" customFormat="1">
      <c r="A217" s="100"/>
      <c r="B217" s="100"/>
      <c r="C217" s="100"/>
      <c r="D217" s="100"/>
      <c r="E217" s="100"/>
      <c r="F217" s="100"/>
      <c r="G217" s="22"/>
      <c r="H217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s="23" customFormat="1">
      <c r="A218" s="100"/>
      <c r="B218" s="100"/>
      <c r="C218" s="100"/>
      <c r="D218" s="100"/>
      <c r="E218" s="100"/>
      <c r="F218" s="100"/>
      <c r="G218" s="22"/>
      <c r="H218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s="23" customFormat="1">
      <c r="A219" s="100"/>
      <c r="B219" s="100"/>
      <c r="C219" s="100"/>
      <c r="D219" s="100"/>
      <c r="E219" s="100"/>
      <c r="F219" s="100"/>
      <c r="G219" s="22"/>
      <c r="H219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s="23" customFormat="1">
      <c r="A220" s="100"/>
      <c r="B220" s="100"/>
      <c r="C220" s="100"/>
      <c r="D220" s="100"/>
      <c r="E220" s="100"/>
      <c r="F220" s="100"/>
      <c r="G220" s="22"/>
      <c r="H220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s="23" customFormat="1">
      <c r="A221" s="100"/>
      <c r="B221" s="100"/>
      <c r="C221" s="100"/>
      <c r="D221" s="100"/>
      <c r="E221" s="100"/>
      <c r="F221" s="100"/>
      <c r="G221" s="22"/>
      <c r="H221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s="23" customFormat="1">
      <c r="A222" s="100"/>
      <c r="B222" s="100"/>
      <c r="C222" s="100"/>
      <c r="D222" s="100"/>
      <c r="E222" s="100"/>
      <c r="F222" s="100"/>
      <c r="G222" s="22"/>
      <c r="H2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s="23" customFormat="1">
      <c r="A223" s="100"/>
      <c r="B223" s="100"/>
      <c r="C223" s="100"/>
      <c r="D223" s="100"/>
      <c r="E223" s="100"/>
      <c r="F223" s="100"/>
      <c r="G223" s="22"/>
      <c r="H223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1:25" s="23" customFormat="1">
      <c r="A224" s="100"/>
      <c r="B224" s="100"/>
      <c r="C224" s="100"/>
      <c r="D224" s="100"/>
      <c r="E224" s="100"/>
      <c r="F224" s="100"/>
      <c r="G224" s="22"/>
      <c r="H224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s="23" customFormat="1">
      <c r="A225" s="100"/>
      <c r="B225" s="100"/>
      <c r="C225" s="100"/>
      <c r="D225" s="100"/>
      <c r="E225" s="100"/>
      <c r="F225" s="100"/>
      <c r="G225" s="22"/>
      <c r="H225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s="23" customFormat="1">
      <c r="A226" s="100"/>
      <c r="B226" s="100"/>
      <c r="C226" s="100"/>
      <c r="D226" s="100"/>
      <c r="E226" s="100"/>
      <c r="F226" s="100"/>
      <c r="G226" s="22"/>
      <c r="H226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s="23" customFormat="1">
      <c r="A227" s="100"/>
      <c r="B227" s="100"/>
      <c r="C227" s="100"/>
      <c r="D227" s="100"/>
      <c r="E227" s="100"/>
      <c r="F227" s="100"/>
      <c r="G227" s="22"/>
      <c r="H227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s="23" customFormat="1">
      <c r="A228" s="100"/>
      <c r="B228" s="100"/>
      <c r="C228" s="100"/>
      <c r="D228" s="100"/>
      <c r="E228" s="100"/>
      <c r="F228" s="100"/>
      <c r="G228" s="22"/>
      <c r="H228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s="23" customFormat="1">
      <c r="A229" s="100"/>
      <c r="B229" s="100"/>
      <c r="C229" s="100"/>
      <c r="D229" s="100"/>
      <c r="E229" s="100"/>
      <c r="F229" s="100"/>
      <c r="G229" s="22"/>
      <c r="H229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s="23" customFormat="1">
      <c r="A230" s="100"/>
      <c r="B230" s="100"/>
      <c r="C230" s="100"/>
      <c r="D230" s="100"/>
      <c r="E230" s="100"/>
      <c r="F230" s="100"/>
      <c r="G230" s="22"/>
      <c r="H230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1:25" s="23" customFormat="1">
      <c r="A231" s="100"/>
      <c r="B231" s="100"/>
      <c r="C231" s="100"/>
      <c r="D231" s="100"/>
      <c r="E231" s="100"/>
      <c r="F231" s="100"/>
      <c r="G231" s="22"/>
      <c r="H231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s="23" customFormat="1">
      <c r="A232" s="100"/>
      <c r="B232" s="100"/>
      <c r="C232" s="100"/>
      <c r="D232" s="100"/>
      <c r="E232" s="100"/>
      <c r="F232" s="100"/>
      <c r="G232" s="22"/>
      <c r="H23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s="23" customFormat="1">
      <c r="A233" s="100"/>
      <c r="B233" s="100"/>
      <c r="C233" s="100"/>
      <c r="D233" s="100"/>
      <c r="E233" s="100"/>
      <c r="F233" s="100"/>
      <c r="G233" s="22"/>
      <c r="H233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s="23" customFormat="1">
      <c r="A234" s="100"/>
      <c r="B234" s="100"/>
      <c r="C234" s="100"/>
      <c r="D234" s="100"/>
      <c r="E234" s="100"/>
      <c r="F234" s="100"/>
      <c r="G234" s="22"/>
      <c r="H234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s="23" customFormat="1">
      <c r="A235" s="100"/>
      <c r="B235" s="100"/>
      <c r="C235" s="100"/>
      <c r="D235" s="100"/>
      <c r="E235" s="100"/>
      <c r="F235" s="100"/>
      <c r="G235" s="22"/>
      <c r="H235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s="23" customFormat="1">
      <c r="A236" s="100"/>
      <c r="B236" s="100"/>
      <c r="C236" s="100"/>
      <c r="D236" s="100"/>
      <c r="E236" s="100"/>
      <c r="F236" s="100"/>
      <c r="G236" s="22"/>
      <c r="H236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1:25" s="23" customFormat="1">
      <c r="A237" s="100"/>
      <c r="B237" s="100"/>
      <c r="C237" s="100"/>
      <c r="D237" s="100"/>
      <c r="E237" s="100"/>
      <c r="F237" s="100"/>
      <c r="G237" s="22"/>
      <c r="H237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1:25" s="23" customFormat="1">
      <c r="A238" s="100"/>
      <c r="B238" s="100"/>
      <c r="C238" s="100"/>
      <c r="D238" s="100"/>
      <c r="E238" s="100"/>
      <c r="F238" s="100"/>
      <c r="G238" s="22"/>
      <c r="H238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1:25" s="23" customFormat="1">
      <c r="A239" s="100"/>
      <c r="B239" s="100"/>
      <c r="C239" s="100"/>
      <c r="D239" s="100"/>
      <c r="E239" s="100"/>
      <c r="F239" s="100"/>
      <c r="G239" s="22"/>
      <c r="H239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1:25" s="23" customFormat="1">
      <c r="A240" s="100"/>
      <c r="B240" s="100"/>
      <c r="C240" s="100"/>
      <c r="D240" s="100"/>
      <c r="E240" s="100"/>
      <c r="F240" s="100"/>
      <c r="G240" s="22"/>
      <c r="H240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1:25" s="23" customFormat="1">
      <c r="A241" s="100"/>
      <c r="B241" s="100"/>
      <c r="C241" s="100"/>
      <c r="D241" s="100"/>
      <c r="E241" s="100"/>
      <c r="F241" s="100"/>
      <c r="G241" s="22"/>
      <c r="H241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s="23" customFormat="1">
      <c r="A242" s="100"/>
      <c r="B242" s="100"/>
      <c r="C242" s="100"/>
      <c r="D242" s="100"/>
      <c r="E242" s="100"/>
      <c r="F242" s="100"/>
      <c r="G242" s="22"/>
      <c r="H24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s="23" customFormat="1">
      <c r="A243" s="100"/>
      <c r="B243" s="100"/>
      <c r="C243" s="100"/>
      <c r="D243" s="100"/>
      <c r="E243" s="100"/>
      <c r="F243" s="100"/>
      <c r="G243" s="22"/>
      <c r="H243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s="23" customFormat="1">
      <c r="A244" s="100"/>
      <c r="B244" s="100"/>
      <c r="C244" s="100"/>
      <c r="D244" s="100"/>
      <c r="E244" s="100"/>
      <c r="F244" s="100"/>
      <c r="G244" s="22"/>
      <c r="H244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1:25" s="23" customFormat="1">
      <c r="A245" s="100"/>
      <c r="B245" s="100"/>
      <c r="C245" s="100"/>
      <c r="D245" s="100"/>
      <c r="E245" s="100"/>
      <c r="F245" s="100"/>
      <c r="G245" s="22"/>
      <c r="H245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1:25" s="23" customFormat="1">
      <c r="A246" s="100"/>
      <c r="B246" s="100"/>
      <c r="C246" s="100"/>
      <c r="D246" s="100"/>
      <c r="E246" s="100"/>
      <c r="F246" s="100"/>
      <c r="G246" s="22"/>
      <c r="H246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1:25" s="23" customFormat="1">
      <c r="A247" s="100"/>
      <c r="B247" s="100"/>
      <c r="C247" s="100"/>
      <c r="D247" s="100"/>
      <c r="E247" s="100"/>
      <c r="F247" s="100"/>
      <c r="G247" s="22"/>
      <c r="H247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1:25" s="23" customFormat="1">
      <c r="A248" s="100"/>
      <c r="B248" s="100"/>
      <c r="C248" s="100"/>
      <c r="D248" s="100"/>
      <c r="E248" s="100"/>
      <c r="F248" s="100"/>
      <c r="G248" s="22"/>
      <c r="H248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1:25" s="23" customFormat="1">
      <c r="A249" s="100"/>
      <c r="B249" s="100"/>
      <c r="C249" s="100"/>
      <c r="D249" s="100"/>
      <c r="E249" s="100"/>
      <c r="F249" s="100"/>
      <c r="G249" s="22"/>
      <c r="H249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1:25" s="23" customFormat="1">
      <c r="A250" s="100"/>
      <c r="B250" s="100"/>
      <c r="C250" s="100"/>
      <c r="D250" s="100"/>
      <c r="E250" s="100"/>
      <c r="F250" s="100"/>
      <c r="G250" s="22"/>
      <c r="H250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1:25" s="23" customFormat="1">
      <c r="A251" s="100"/>
      <c r="B251" s="100"/>
      <c r="C251" s="100"/>
      <c r="D251" s="100"/>
      <c r="E251" s="100"/>
      <c r="F251" s="100"/>
      <c r="G251" s="22"/>
      <c r="H251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spans="1:25" s="23" customFormat="1">
      <c r="A252" s="100"/>
      <c r="B252" s="100"/>
      <c r="C252" s="100"/>
      <c r="D252" s="100"/>
      <c r="E252" s="100"/>
      <c r="F252" s="100"/>
      <c r="G252" s="22"/>
      <c r="H25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1:25" s="23" customFormat="1">
      <c r="A253" s="100"/>
      <c r="B253" s="100"/>
      <c r="C253" s="100"/>
      <c r="D253" s="100"/>
      <c r="E253" s="100"/>
      <c r="F253" s="100"/>
      <c r="G253" s="22"/>
      <c r="H253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1:25" s="23" customFormat="1">
      <c r="A254" s="100"/>
      <c r="B254" s="100"/>
      <c r="C254" s="100"/>
      <c r="D254" s="100"/>
      <c r="E254" s="100"/>
      <c r="F254" s="100"/>
      <c r="G254" s="22"/>
      <c r="H254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spans="1:25" s="23" customFormat="1">
      <c r="A255" s="100"/>
      <c r="B255" s="100"/>
      <c r="C255" s="100"/>
      <c r="D255" s="100"/>
      <c r="E255" s="100"/>
      <c r="F255" s="100"/>
      <c r="G255" s="22"/>
      <c r="H255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1:25" s="23" customFormat="1">
      <c r="A256" s="100"/>
      <c r="B256" s="100"/>
      <c r="C256" s="100"/>
      <c r="D256" s="100"/>
      <c r="E256" s="100"/>
      <c r="F256" s="100"/>
      <c r="G256" s="22"/>
      <c r="H256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1:25" s="23" customFormat="1">
      <c r="A257" s="100"/>
      <c r="B257" s="100"/>
      <c r="C257" s="100"/>
      <c r="D257" s="100"/>
      <c r="E257" s="100"/>
      <c r="F257" s="100"/>
      <c r="G257" s="22"/>
      <c r="H257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1:25" s="23" customFormat="1">
      <c r="A258" s="100"/>
      <c r="B258" s="100"/>
      <c r="C258" s="100"/>
      <c r="D258" s="100"/>
      <c r="E258" s="100"/>
      <c r="F258" s="100"/>
      <c r="G258" s="22"/>
      <c r="H258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1:25" s="23" customFormat="1">
      <c r="A259" s="100"/>
      <c r="B259" s="100"/>
      <c r="C259" s="100"/>
      <c r="D259" s="100"/>
      <c r="E259" s="100"/>
      <c r="F259" s="100"/>
      <c r="G259" s="22"/>
      <c r="H259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1:25" s="23" customFormat="1">
      <c r="A260" s="100"/>
      <c r="B260" s="100"/>
      <c r="C260" s="100"/>
      <c r="D260" s="100"/>
      <c r="E260" s="100"/>
      <c r="F260" s="100"/>
      <c r="G260" s="22"/>
      <c r="H260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1:25" s="23" customFormat="1">
      <c r="A261" s="100"/>
      <c r="B261" s="100"/>
      <c r="C261" s="100"/>
      <c r="D261" s="100"/>
      <c r="E261" s="100"/>
      <c r="F261" s="100"/>
      <c r="G261" s="22"/>
      <c r="H261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1:25" s="23" customFormat="1">
      <c r="A262" s="100"/>
      <c r="B262" s="100"/>
      <c r="C262" s="100"/>
      <c r="D262" s="100"/>
      <c r="E262" s="100"/>
      <c r="F262" s="100"/>
      <c r="G262" s="22"/>
      <c r="H26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1:25" s="23" customFormat="1">
      <c r="A263" s="100"/>
      <c r="B263" s="100"/>
      <c r="C263" s="100"/>
      <c r="D263" s="100"/>
      <c r="E263" s="100"/>
      <c r="F263" s="100"/>
      <c r="G263" s="22"/>
      <c r="H263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1:25" s="23" customFormat="1">
      <c r="A264" s="100"/>
      <c r="B264" s="100"/>
      <c r="C264" s="100"/>
      <c r="D264" s="100"/>
      <c r="E264" s="100"/>
      <c r="F264" s="100"/>
      <c r="G264" s="22"/>
      <c r="H264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1:25" s="23" customFormat="1">
      <c r="A265" s="100"/>
      <c r="B265" s="100"/>
      <c r="C265" s="100"/>
      <c r="D265" s="100"/>
      <c r="E265" s="100"/>
      <c r="F265" s="100"/>
      <c r="G265" s="22"/>
      <c r="H265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1:25" s="23" customFormat="1">
      <c r="A266" s="100"/>
      <c r="B266" s="100"/>
      <c r="C266" s="100"/>
      <c r="D266" s="100"/>
      <c r="E266" s="100"/>
      <c r="F266" s="100"/>
      <c r="G266" s="22"/>
      <c r="H266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1:25" s="23" customFormat="1">
      <c r="A267" s="100"/>
      <c r="B267" s="100"/>
      <c r="C267" s="100"/>
      <c r="D267" s="100"/>
      <c r="E267" s="100"/>
      <c r="F267" s="100"/>
      <c r="G267" s="22"/>
      <c r="H267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1:25" s="23" customFormat="1">
      <c r="A268" s="100"/>
      <c r="B268" s="100"/>
      <c r="C268" s="100"/>
      <c r="D268" s="100"/>
      <c r="E268" s="100"/>
      <c r="F268" s="100"/>
      <c r="G268" s="22"/>
      <c r="H268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1:25" s="23" customFormat="1">
      <c r="A269" s="100"/>
      <c r="B269" s="100"/>
      <c r="C269" s="100"/>
      <c r="D269" s="100"/>
      <c r="E269" s="100"/>
      <c r="F269" s="100"/>
      <c r="G269" s="22"/>
      <c r="H269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1:25" s="23" customFormat="1">
      <c r="A270" s="100"/>
      <c r="B270" s="100"/>
      <c r="C270" s="100"/>
      <c r="D270" s="100"/>
      <c r="E270" s="100"/>
      <c r="F270" s="100"/>
      <c r="G270" s="22"/>
      <c r="H270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1:25" s="23" customFormat="1">
      <c r="A271" s="100"/>
      <c r="B271" s="100"/>
      <c r="C271" s="100"/>
      <c r="D271" s="100"/>
      <c r="E271" s="100"/>
      <c r="F271" s="100"/>
      <c r="G271" s="22"/>
      <c r="H271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1:25" s="23" customFormat="1">
      <c r="A272" s="100"/>
      <c r="B272" s="100"/>
      <c r="C272" s="100"/>
      <c r="D272" s="100"/>
      <c r="E272" s="100"/>
      <c r="F272" s="100"/>
      <c r="G272" s="22"/>
      <c r="H27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1:25" s="23" customFormat="1">
      <c r="A273" s="100"/>
      <c r="B273" s="100"/>
      <c r="C273" s="100"/>
      <c r="D273" s="100"/>
      <c r="E273" s="100"/>
      <c r="F273" s="100"/>
      <c r="G273" s="22"/>
      <c r="H273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1:25" s="23" customFormat="1">
      <c r="A274" s="100"/>
      <c r="B274" s="100"/>
      <c r="C274" s="100"/>
      <c r="D274" s="100"/>
      <c r="E274" s="100"/>
      <c r="F274" s="100"/>
      <c r="G274" s="22"/>
      <c r="H274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1:25" s="23" customFormat="1">
      <c r="A275" s="100"/>
      <c r="B275" s="100"/>
      <c r="C275" s="100"/>
      <c r="D275" s="100"/>
      <c r="E275" s="100"/>
      <c r="F275" s="100"/>
      <c r="G275" s="22"/>
      <c r="H275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s="23" customFormat="1">
      <c r="A276" s="100"/>
      <c r="B276" s="100"/>
      <c r="C276" s="100"/>
      <c r="D276" s="100"/>
      <c r="E276" s="100"/>
      <c r="F276" s="100"/>
      <c r="G276" s="22"/>
      <c r="H276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s="23" customFormat="1">
      <c r="A277" s="100"/>
      <c r="B277" s="100"/>
      <c r="C277" s="100"/>
      <c r="D277" s="100"/>
      <c r="E277" s="100"/>
      <c r="F277" s="100"/>
      <c r="G277" s="22"/>
      <c r="H277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s="23" customFormat="1">
      <c r="A278" s="100"/>
      <c r="B278" s="100"/>
      <c r="C278" s="100"/>
      <c r="D278" s="100"/>
      <c r="E278" s="100"/>
      <c r="F278" s="100"/>
      <c r="G278" s="22"/>
      <c r="H278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1:25" s="23" customFormat="1">
      <c r="A279" s="100"/>
      <c r="B279" s="100"/>
      <c r="C279" s="100"/>
      <c r="D279" s="100"/>
      <c r="E279" s="100"/>
      <c r="F279" s="100"/>
      <c r="G279" s="22"/>
      <c r="H279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spans="1:25" s="23" customFormat="1">
      <c r="A280" s="100"/>
      <c r="B280" s="100"/>
      <c r="C280" s="100"/>
      <c r="D280" s="100"/>
      <c r="E280" s="100"/>
      <c r="F280" s="100"/>
      <c r="G280" s="22"/>
      <c r="H280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spans="1:25" s="23" customFormat="1">
      <c r="A281" s="100"/>
      <c r="B281" s="100"/>
      <c r="C281" s="100"/>
      <c r="D281" s="100"/>
      <c r="E281" s="100"/>
      <c r="F281" s="100"/>
      <c r="G281" s="22"/>
      <c r="H281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1:25" s="23" customFormat="1">
      <c r="A282" s="100"/>
      <c r="B282" s="100"/>
      <c r="C282" s="100"/>
      <c r="D282" s="100"/>
      <c r="E282" s="100"/>
      <c r="F282" s="100"/>
      <c r="G282" s="22"/>
      <c r="H28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1:25" s="23" customFormat="1">
      <c r="A283" s="100"/>
      <c r="B283" s="100"/>
      <c r="C283" s="100"/>
      <c r="D283" s="100"/>
      <c r="E283" s="100"/>
      <c r="F283" s="100"/>
      <c r="G283" s="22"/>
      <c r="H283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1:25" s="23" customFormat="1">
      <c r="A284" s="100"/>
      <c r="B284" s="100"/>
      <c r="C284" s="100"/>
      <c r="D284" s="100"/>
      <c r="E284" s="100"/>
      <c r="F284" s="100"/>
      <c r="G284" s="22"/>
      <c r="H284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1:25" s="23" customFormat="1">
      <c r="A285" s="100"/>
      <c r="B285" s="100"/>
      <c r="C285" s="100"/>
      <c r="D285" s="100"/>
      <c r="E285" s="100"/>
      <c r="F285" s="100"/>
      <c r="G285" s="22"/>
      <c r="H285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1:25" s="23" customFormat="1">
      <c r="A286" s="100"/>
      <c r="B286" s="100"/>
      <c r="C286" s="100"/>
      <c r="D286" s="100"/>
      <c r="E286" s="100"/>
      <c r="F286" s="100"/>
      <c r="G286" s="22"/>
      <c r="H286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1:25" s="23" customFormat="1">
      <c r="A287" s="100"/>
      <c r="B287" s="100"/>
      <c r="C287" s="100"/>
      <c r="D287" s="100"/>
      <c r="E287" s="100"/>
      <c r="F287" s="100"/>
      <c r="G287" s="22"/>
      <c r="H287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1:25" s="23" customFormat="1">
      <c r="A288" s="100"/>
      <c r="B288" s="100"/>
      <c r="C288" s="100"/>
      <c r="D288" s="100"/>
      <c r="E288" s="100"/>
      <c r="F288" s="100"/>
      <c r="G288" s="22"/>
      <c r="H288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1:25" s="23" customFormat="1">
      <c r="A289" s="100"/>
      <c r="B289" s="100"/>
      <c r="C289" s="100"/>
      <c r="D289" s="100"/>
      <c r="E289" s="100"/>
      <c r="F289" s="100"/>
      <c r="G289" s="22"/>
      <c r="H289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1:25" s="23" customFormat="1">
      <c r="A290" s="100"/>
      <c r="B290" s="100"/>
      <c r="C290" s="100"/>
      <c r="D290" s="100"/>
      <c r="E290" s="100"/>
      <c r="F290" s="100"/>
      <c r="G290" s="22"/>
      <c r="H290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1:25" s="23" customFormat="1">
      <c r="A291" s="100"/>
      <c r="B291" s="100"/>
      <c r="C291" s="100"/>
      <c r="D291" s="100"/>
      <c r="E291" s="100"/>
      <c r="F291" s="100"/>
      <c r="G291" s="22"/>
      <c r="H291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1:25" s="23" customFormat="1">
      <c r="A292" s="100"/>
      <c r="B292" s="100"/>
      <c r="C292" s="100"/>
      <c r="D292" s="100"/>
      <c r="E292" s="100"/>
      <c r="F292" s="100"/>
      <c r="G292" s="22"/>
      <c r="H29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1:25" s="23" customFormat="1">
      <c r="A293" s="100"/>
      <c r="B293" s="100"/>
      <c r="C293" s="100"/>
      <c r="D293" s="100"/>
      <c r="E293" s="100"/>
      <c r="F293" s="100"/>
      <c r="G293" s="22"/>
      <c r="H293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1:25" s="23" customFormat="1">
      <c r="A294" s="100"/>
      <c r="B294" s="100"/>
      <c r="C294" s="100"/>
      <c r="D294" s="100"/>
      <c r="E294" s="100"/>
      <c r="F294" s="100"/>
      <c r="G294" s="22"/>
      <c r="H294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1:25" s="23" customFormat="1">
      <c r="A295" s="100"/>
      <c r="B295" s="100"/>
      <c r="C295" s="100"/>
      <c r="D295" s="100"/>
      <c r="E295" s="100"/>
      <c r="F295" s="100"/>
      <c r="G295" s="22"/>
      <c r="H295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1:25" s="23" customFormat="1">
      <c r="A296" s="100"/>
      <c r="B296" s="100"/>
      <c r="C296" s="100"/>
      <c r="D296" s="100"/>
      <c r="E296" s="100"/>
      <c r="F296" s="100"/>
      <c r="G296" s="22"/>
      <c r="H296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1:25" s="23" customFormat="1">
      <c r="A297" s="100"/>
      <c r="B297" s="100"/>
      <c r="C297" s="100"/>
      <c r="D297" s="100"/>
      <c r="E297" s="100"/>
      <c r="F297" s="100"/>
      <c r="G297" s="22"/>
      <c r="H297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1:25" s="23" customFormat="1">
      <c r="A298" s="100"/>
      <c r="B298" s="100"/>
      <c r="C298" s="100"/>
      <c r="D298" s="100"/>
      <c r="E298" s="100"/>
      <c r="F298" s="100"/>
      <c r="G298" s="22"/>
      <c r="H298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1:25" s="23" customFormat="1">
      <c r="A299" s="100"/>
      <c r="B299" s="100"/>
      <c r="C299" s="100"/>
      <c r="D299" s="100"/>
      <c r="E299" s="100"/>
      <c r="F299" s="100"/>
      <c r="G299" s="22"/>
      <c r="H299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1:25" s="23" customFormat="1">
      <c r="A300" s="100"/>
      <c r="B300" s="100"/>
      <c r="C300" s="100"/>
      <c r="D300" s="100"/>
      <c r="E300" s="100"/>
      <c r="F300" s="100"/>
      <c r="G300" s="22"/>
      <c r="H300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1:25" s="23" customFormat="1">
      <c r="A301" s="100"/>
      <c r="B301" s="100"/>
      <c r="C301" s="100"/>
      <c r="D301" s="100"/>
      <c r="E301" s="100"/>
      <c r="F301" s="100"/>
      <c r="G301" s="22"/>
      <c r="H301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1:25" s="23" customFormat="1">
      <c r="A302" s="100"/>
      <c r="B302" s="100"/>
      <c r="C302" s="100"/>
      <c r="D302" s="100"/>
      <c r="E302" s="100"/>
      <c r="F302" s="100"/>
      <c r="G302" s="22"/>
      <c r="H30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1:25" s="23" customFormat="1">
      <c r="A303" s="100"/>
      <c r="B303" s="100"/>
      <c r="C303" s="100"/>
      <c r="D303" s="100"/>
      <c r="E303" s="100"/>
      <c r="F303" s="100"/>
      <c r="G303" s="22"/>
      <c r="H303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1:25" s="23" customFormat="1">
      <c r="A304" s="100"/>
      <c r="B304" s="100"/>
      <c r="C304" s="100"/>
      <c r="D304" s="100"/>
      <c r="E304" s="100"/>
      <c r="F304" s="100"/>
      <c r="G304" s="22"/>
      <c r="H304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1:25" s="23" customFormat="1">
      <c r="A305" s="100"/>
      <c r="B305" s="100"/>
      <c r="C305" s="100"/>
      <c r="D305" s="100"/>
      <c r="E305" s="100"/>
      <c r="F305" s="100"/>
      <c r="G305" s="22"/>
      <c r="H305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 spans="1:25" s="23" customFormat="1">
      <c r="A306" s="100"/>
      <c r="B306" s="100"/>
      <c r="C306" s="100"/>
      <c r="D306" s="100"/>
      <c r="E306" s="100"/>
      <c r="F306" s="100"/>
      <c r="G306" s="22"/>
      <c r="H306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 spans="1:25" s="23" customFormat="1">
      <c r="A307" s="100"/>
      <c r="B307" s="100"/>
      <c r="C307" s="100"/>
      <c r="D307" s="100"/>
      <c r="E307" s="100"/>
      <c r="F307" s="100"/>
      <c r="G307" s="22"/>
      <c r="H307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1:25" s="23" customFormat="1">
      <c r="A308" s="100"/>
      <c r="B308" s="100"/>
      <c r="C308" s="100"/>
      <c r="D308" s="100"/>
      <c r="E308" s="100"/>
      <c r="F308" s="100"/>
      <c r="G308" s="22"/>
      <c r="H308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1:25" s="23" customFormat="1">
      <c r="A309" s="100"/>
      <c r="B309" s="100"/>
      <c r="C309" s="100"/>
      <c r="D309" s="100"/>
      <c r="E309" s="100"/>
      <c r="F309" s="100"/>
      <c r="G309" s="22"/>
      <c r="H309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1:25" s="23" customFormat="1">
      <c r="A310" s="100"/>
      <c r="B310" s="100"/>
      <c r="C310" s="100"/>
      <c r="D310" s="100"/>
      <c r="E310" s="100"/>
      <c r="F310" s="100"/>
      <c r="G310" s="22"/>
      <c r="H310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1:25" s="23" customFormat="1">
      <c r="A311" s="100"/>
      <c r="B311" s="100"/>
      <c r="C311" s="100"/>
      <c r="D311" s="100"/>
      <c r="E311" s="100"/>
      <c r="F311" s="100"/>
      <c r="G311" s="22"/>
      <c r="H311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1:25" s="23" customFormat="1">
      <c r="A312" s="100"/>
      <c r="B312" s="100"/>
      <c r="C312" s="100"/>
      <c r="D312" s="100"/>
      <c r="E312" s="100"/>
      <c r="F312" s="100"/>
      <c r="G312" s="22"/>
      <c r="H31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1:25" s="23" customFormat="1">
      <c r="A313" s="100"/>
      <c r="B313" s="100"/>
      <c r="C313" s="100"/>
      <c r="D313" s="100"/>
      <c r="E313" s="100"/>
      <c r="F313" s="100"/>
      <c r="G313" s="22"/>
      <c r="H313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1:25" s="23" customFormat="1">
      <c r="A314" s="100"/>
      <c r="B314" s="100"/>
      <c r="C314" s="100"/>
      <c r="D314" s="100"/>
      <c r="E314" s="100"/>
      <c r="F314" s="100"/>
      <c r="G314" s="22"/>
      <c r="H314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 spans="1:25" s="23" customFormat="1">
      <c r="A315" s="100"/>
      <c r="B315" s="100"/>
      <c r="C315" s="100"/>
      <c r="D315" s="100"/>
      <c r="E315" s="100"/>
      <c r="F315" s="100"/>
      <c r="G315" s="22"/>
      <c r="H315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 spans="1:25" s="23" customFormat="1">
      <c r="A316" s="100"/>
      <c r="B316" s="100"/>
      <c r="C316" s="100"/>
      <c r="D316" s="100"/>
      <c r="E316" s="100"/>
      <c r="F316" s="100"/>
      <c r="G316" s="22"/>
      <c r="H316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 spans="1:25" s="23" customFormat="1">
      <c r="A317" s="100"/>
      <c r="B317" s="100"/>
      <c r="C317" s="100"/>
      <c r="D317" s="100"/>
      <c r="E317" s="100"/>
      <c r="F317" s="100"/>
      <c r="G317" s="22"/>
      <c r="H317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1:25" s="23" customFormat="1">
      <c r="A318" s="100"/>
      <c r="B318" s="100"/>
      <c r="C318" s="100"/>
      <c r="D318" s="100"/>
      <c r="E318" s="100"/>
      <c r="F318" s="100"/>
      <c r="G318" s="22"/>
      <c r="H318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 spans="1:25" s="23" customFormat="1">
      <c r="A319" s="100"/>
      <c r="B319" s="100"/>
      <c r="C319" s="100"/>
      <c r="D319" s="100"/>
      <c r="E319" s="100"/>
      <c r="F319" s="100"/>
      <c r="G319" s="22"/>
      <c r="H319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1:25" s="23" customFormat="1">
      <c r="A320" s="100"/>
      <c r="B320" s="100"/>
      <c r="C320" s="100"/>
      <c r="D320" s="100"/>
      <c r="E320" s="100"/>
      <c r="F320" s="100"/>
      <c r="G320" s="22"/>
      <c r="H320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 spans="1:25" s="23" customFormat="1">
      <c r="A321" s="100"/>
      <c r="B321" s="100"/>
      <c r="C321" s="100"/>
      <c r="D321" s="100"/>
      <c r="E321" s="100"/>
      <c r="F321" s="100"/>
      <c r="G321" s="22"/>
      <c r="H321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1:25" s="23" customFormat="1">
      <c r="A322" s="100"/>
      <c r="B322" s="100"/>
      <c r="C322" s="100"/>
      <c r="D322" s="100"/>
      <c r="E322" s="100"/>
      <c r="F322" s="100"/>
      <c r="G322" s="22"/>
      <c r="H3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1:25" s="23" customFormat="1">
      <c r="A323" s="100"/>
      <c r="B323" s="100"/>
      <c r="C323" s="100"/>
      <c r="D323" s="100"/>
      <c r="E323" s="100"/>
      <c r="F323" s="100"/>
      <c r="G323" s="22"/>
      <c r="H323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 spans="1:25" s="23" customFormat="1">
      <c r="A324" s="100"/>
      <c r="B324" s="100"/>
      <c r="C324" s="100"/>
      <c r="D324" s="100"/>
      <c r="E324" s="100"/>
      <c r="F324" s="100"/>
      <c r="G324" s="22"/>
      <c r="H324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1:25" s="23" customFormat="1">
      <c r="A325" s="100"/>
      <c r="B325" s="100"/>
      <c r="C325" s="100"/>
      <c r="D325" s="100"/>
      <c r="E325" s="100"/>
      <c r="F325" s="100"/>
      <c r="G325" s="22"/>
      <c r="H325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1:25" s="23" customFormat="1">
      <c r="A326" s="100"/>
      <c r="B326" s="100"/>
      <c r="C326" s="100"/>
      <c r="D326" s="100"/>
      <c r="E326" s="100"/>
      <c r="F326" s="100"/>
      <c r="G326" s="22"/>
      <c r="H326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1:25" s="23" customFormat="1">
      <c r="A327" s="100"/>
      <c r="B327" s="100"/>
      <c r="C327" s="100"/>
      <c r="D327" s="100"/>
      <c r="E327" s="100"/>
      <c r="F327" s="100"/>
      <c r="G327" s="22"/>
      <c r="H327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1:25" s="23" customFormat="1">
      <c r="A328" s="100"/>
      <c r="B328" s="100"/>
      <c r="C328" s="100"/>
      <c r="D328" s="100"/>
      <c r="E328" s="100"/>
      <c r="F328" s="100"/>
      <c r="G328" s="22"/>
      <c r="H328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1:25" s="23" customFormat="1">
      <c r="A329" s="100"/>
      <c r="B329" s="100"/>
      <c r="C329" s="100"/>
      <c r="D329" s="100"/>
      <c r="E329" s="100"/>
      <c r="F329" s="100"/>
      <c r="G329" s="22"/>
      <c r="H329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1:25" s="23" customFormat="1">
      <c r="A330" s="100"/>
      <c r="B330" s="100"/>
      <c r="C330" s="100"/>
      <c r="D330" s="100"/>
      <c r="E330" s="100"/>
      <c r="F330" s="100"/>
      <c r="G330" s="22"/>
      <c r="H330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1:25" s="23" customFormat="1">
      <c r="A331" s="100"/>
      <c r="B331" s="100"/>
      <c r="C331" s="100"/>
      <c r="D331" s="100"/>
      <c r="E331" s="100"/>
      <c r="F331" s="100"/>
      <c r="G331" s="22"/>
      <c r="H331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1:25" s="23" customFormat="1">
      <c r="A332" s="100"/>
      <c r="B332" s="100"/>
      <c r="C332" s="100"/>
      <c r="D332" s="100"/>
      <c r="E332" s="100"/>
      <c r="F332" s="100"/>
      <c r="G332" s="22"/>
      <c r="H33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1:25" s="23" customFormat="1">
      <c r="A333" s="100"/>
      <c r="B333" s="100"/>
      <c r="C333" s="100"/>
      <c r="D333" s="100"/>
      <c r="E333" s="100"/>
      <c r="F333" s="100"/>
      <c r="G333" s="22"/>
      <c r="H333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1:25" s="23" customFormat="1">
      <c r="A334" s="100"/>
      <c r="B334" s="100"/>
      <c r="C334" s="100"/>
      <c r="D334" s="100"/>
      <c r="E334" s="100"/>
      <c r="F334" s="100"/>
      <c r="G334" s="22"/>
      <c r="H334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1:25" s="23" customFormat="1">
      <c r="A335" s="100"/>
      <c r="B335" s="100"/>
      <c r="C335" s="100"/>
      <c r="D335" s="100"/>
      <c r="E335" s="100"/>
      <c r="F335" s="100"/>
      <c r="G335" s="22"/>
      <c r="H335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1:25" s="23" customFormat="1">
      <c r="A336" s="100"/>
      <c r="B336" s="100"/>
      <c r="C336" s="100"/>
      <c r="D336" s="100"/>
      <c r="E336" s="100"/>
      <c r="F336" s="100"/>
      <c r="G336" s="22"/>
      <c r="H336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1:25" s="23" customFormat="1">
      <c r="A337" s="100"/>
      <c r="B337" s="100"/>
      <c r="C337" s="100"/>
      <c r="D337" s="100"/>
      <c r="E337" s="100"/>
      <c r="F337" s="100"/>
      <c r="G337" s="22"/>
      <c r="H337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1:25" s="23" customFormat="1">
      <c r="A338" s="100"/>
      <c r="B338" s="100"/>
      <c r="C338" s="100"/>
      <c r="D338" s="100"/>
      <c r="E338" s="100"/>
      <c r="F338" s="100"/>
      <c r="G338" s="22"/>
      <c r="H338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 spans="1:25" s="23" customFormat="1">
      <c r="A339" s="100"/>
      <c r="B339" s="100"/>
      <c r="C339" s="100"/>
      <c r="D339" s="100"/>
      <c r="E339" s="100"/>
      <c r="F339" s="100"/>
      <c r="G339" s="22"/>
      <c r="H339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 spans="1:25" s="23" customFormat="1">
      <c r="A340" s="100"/>
      <c r="B340" s="100"/>
      <c r="C340" s="100"/>
      <c r="D340" s="100"/>
      <c r="E340" s="100"/>
      <c r="F340" s="100"/>
      <c r="G340" s="22"/>
      <c r="H340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1:25" s="23" customFormat="1">
      <c r="A341" s="100"/>
      <c r="B341" s="100"/>
      <c r="C341" s="100"/>
      <c r="D341" s="100"/>
      <c r="E341" s="100"/>
      <c r="F341" s="100"/>
      <c r="G341" s="22"/>
      <c r="H341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1:25" s="23" customFormat="1">
      <c r="A342" s="100"/>
      <c r="B342" s="100"/>
      <c r="C342" s="100"/>
      <c r="D342" s="100"/>
      <c r="E342" s="100"/>
      <c r="F342" s="100"/>
      <c r="G342" s="22"/>
      <c r="H34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1:25" s="23" customFormat="1">
      <c r="A343" s="100"/>
      <c r="B343" s="100"/>
      <c r="C343" s="100"/>
      <c r="D343" s="100"/>
      <c r="E343" s="100"/>
      <c r="F343" s="100"/>
      <c r="G343" s="22"/>
      <c r="H343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1:25" s="23" customFormat="1">
      <c r="A344" s="100"/>
      <c r="B344" s="100"/>
      <c r="C344" s="100"/>
      <c r="D344" s="100"/>
      <c r="E344" s="100"/>
      <c r="F344" s="100"/>
      <c r="G344" s="22"/>
      <c r="H344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1:25" s="23" customFormat="1">
      <c r="A345" s="100"/>
      <c r="B345" s="100"/>
      <c r="C345" s="100"/>
      <c r="D345" s="100"/>
      <c r="E345" s="100"/>
      <c r="F345" s="100"/>
      <c r="G345" s="22"/>
      <c r="H345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 spans="1:25" s="23" customFormat="1">
      <c r="A346" s="100"/>
      <c r="B346" s="100"/>
      <c r="C346" s="100"/>
      <c r="D346" s="100"/>
      <c r="E346" s="100"/>
      <c r="F346" s="100"/>
      <c r="G346" s="22"/>
      <c r="H346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 spans="1:25" s="23" customFormat="1">
      <c r="A347" s="100"/>
      <c r="B347" s="100"/>
      <c r="C347" s="100"/>
      <c r="D347" s="100"/>
      <c r="E347" s="100"/>
      <c r="F347" s="100"/>
      <c r="G347" s="22"/>
      <c r="H347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 spans="1:25" s="23" customFormat="1">
      <c r="A348" s="100"/>
      <c r="B348" s="100"/>
      <c r="C348" s="100"/>
      <c r="D348" s="100"/>
      <c r="E348" s="100"/>
      <c r="F348" s="100"/>
      <c r="G348" s="22"/>
      <c r="H348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1:25" s="23" customFormat="1">
      <c r="A349" s="100"/>
      <c r="B349" s="100"/>
      <c r="C349" s="100"/>
      <c r="D349" s="100"/>
      <c r="E349" s="100"/>
      <c r="F349" s="100"/>
      <c r="G349" s="22"/>
      <c r="H349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1:25" s="23" customFormat="1">
      <c r="A350" s="100"/>
      <c r="B350" s="100"/>
      <c r="C350" s="100"/>
      <c r="D350" s="100"/>
      <c r="E350" s="100"/>
      <c r="F350" s="100"/>
      <c r="G350" s="22"/>
      <c r="H350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1:25" s="23" customFormat="1">
      <c r="A351" s="100"/>
      <c r="B351" s="100"/>
      <c r="C351" s="100"/>
      <c r="D351" s="100"/>
      <c r="E351" s="100"/>
      <c r="F351" s="100"/>
      <c r="G351" s="22"/>
      <c r="H351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1:25" s="23" customFormat="1">
      <c r="A352" s="100"/>
      <c r="B352" s="100"/>
      <c r="C352" s="100"/>
      <c r="D352" s="100"/>
      <c r="E352" s="100"/>
      <c r="F352" s="100"/>
      <c r="G352" s="22"/>
      <c r="H35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1:25" s="23" customFormat="1">
      <c r="A353" s="100"/>
      <c r="B353" s="100"/>
      <c r="C353" s="100"/>
      <c r="D353" s="100"/>
      <c r="E353" s="100"/>
      <c r="F353" s="100"/>
      <c r="G353" s="22"/>
      <c r="H353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 spans="1:25" s="23" customFormat="1">
      <c r="A354" s="100"/>
      <c r="B354" s="100"/>
      <c r="C354" s="100"/>
      <c r="D354" s="100"/>
      <c r="E354" s="100"/>
      <c r="F354" s="100"/>
      <c r="G354" s="22"/>
      <c r="H354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 spans="1:25" s="23" customFormat="1">
      <c r="A355" s="100"/>
      <c r="B355" s="100"/>
      <c r="C355" s="100"/>
      <c r="D355" s="100"/>
      <c r="E355" s="100"/>
      <c r="F355" s="100"/>
      <c r="G355" s="22"/>
      <c r="H355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1:25" s="23" customFormat="1">
      <c r="A356" s="100"/>
      <c r="B356" s="100"/>
      <c r="C356" s="100"/>
      <c r="D356" s="100"/>
      <c r="E356" s="100"/>
      <c r="F356" s="100"/>
      <c r="G356" s="22"/>
      <c r="H356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1:25" s="23" customFormat="1">
      <c r="A357" s="100"/>
      <c r="B357" s="100"/>
      <c r="C357" s="100"/>
      <c r="D357" s="100"/>
      <c r="E357" s="100"/>
      <c r="F357" s="100"/>
      <c r="G357" s="22"/>
      <c r="H357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1:25" s="23" customFormat="1">
      <c r="A358" s="100"/>
      <c r="B358" s="100"/>
      <c r="C358" s="100"/>
      <c r="D358" s="100"/>
      <c r="E358" s="100"/>
      <c r="F358" s="100"/>
      <c r="G358" s="22"/>
      <c r="H358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1:25" s="23" customFormat="1">
      <c r="A359" s="100"/>
      <c r="B359" s="100"/>
      <c r="C359" s="100"/>
      <c r="D359" s="100"/>
      <c r="E359" s="100"/>
      <c r="F359" s="100"/>
      <c r="G359" s="22"/>
      <c r="H359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1:25" s="23" customFormat="1">
      <c r="A360" s="100"/>
      <c r="B360" s="100"/>
      <c r="C360" s="100"/>
      <c r="D360" s="100"/>
      <c r="E360" s="100"/>
      <c r="F360" s="100"/>
      <c r="G360" s="22"/>
      <c r="H360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 spans="1:25" s="23" customFormat="1">
      <c r="A361" s="100"/>
      <c r="B361" s="100"/>
      <c r="C361" s="100"/>
      <c r="D361" s="100"/>
      <c r="E361" s="100"/>
      <c r="F361" s="100"/>
      <c r="G361" s="22"/>
      <c r="H361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1:25" s="23" customFormat="1">
      <c r="A362" s="100"/>
      <c r="B362" s="100"/>
      <c r="C362" s="100"/>
      <c r="D362" s="100"/>
      <c r="E362" s="100"/>
      <c r="F362" s="100"/>
      <c r="G362" s="22"/>
      <c r="H36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1:25" s="23" customFormat="1">
      <c r="A363" s="100"/>
      <c r="B363" s="100"/>
      <c r="C363" s="100"/>
      <c r="D363" s="100"/>
      <c r="E363" s="100"/>
      <c r="F363" s="100"/>
      <c r="G363" s="22"/>
      <c r="H363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1:25" s="23" customFormat="1">
      <c r="A364" s="100"/>
      <c r="B364" s="100"/>
      <c r="C364" s="100"/>
      <c r="D364" s="100"/>
      <c r="E364" s="100"/>
      <c r="F364" s="100"/>
      <c r="G364" s="22"/>
      <c r="H364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1:25" s="23" customFormat="1">
      <c r="A365" s="100"/>
      <c r="B365" s="100"/>
      <c r="C365" s="100"/>
      <c r="D365" s="100"/>
      <c r="E365" s="100"/>
      <c r="F365" s="100"/>
      <c r="G365" s="22"/>
      <c r="H365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1:25" s="23" customFormat="1">
      <c r="A366" s="100"/>
      <c r="B366" s="100"/>
      <c r="C366" s="100"/>
      <c r="D366" s="100"/>
      <c r="E366" s="100"/>
      <c r="F366" s="100"/>
      <c r="G366" s="22"/>
      <c r="H366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1:25" s="23" customFormat="1">
      <c r="A367" s="100"/>
      <c r="B367" s="100"/>
      <c r="C367" s="100"/>
      <c r="D367" s="100"/>
      <c r="E367" s="100"/>
      <c r="F367" s="100"/>
      <c r="G367" s="22"/>
      <c r="H367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1:25" s="23" customFormat="1">
      <c r="A368" s="100"/>
      <c r="B368" s="100"/>
      <c r="C368" s="100"/>
      <c r="D368" s="100"/>
      <c r="E368" s="100"/>
      <c r="F368" s="100"/>
      <c r="G368" s="22"/>
      <c r="H368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1:25" s="23" customFormat="1">
      <c r="A369" s="100"/>
      <c r="B369" s="100"/>
      <c r="C369" s="100"/>
      <c r="D369" s="100"/>
      <c r="E369" s="100"/>
      <c r="F369" s="100"/>
      <c r="G369" s="22"/>
      <c r="H369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1:25" s="23" customFormat="1">
      <c r="A370" s="100"/>
      <c r="B370" s="100"/>
      <c r="C370" s="100"/>
      <c r="D370" s="100"/>
      <c r="E370" s="100"/>
      <c r="F370" s="100"/>
      <c r="G370" s="22"/>
      <c r="H370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1:25" s="23" customFormat="1">
      <c r="A371" s="100"/>
      <c r="B371" s="100"/>
      <c r="C371" s="100"/>
      <c r="D371" s="100"/>
      <c r="E371" s="100"/>
      <c r="F371" s="100"/>
      <c r="G371" s="22"/>
      <c r="H371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 spans="1:25" s="23" customFormat="1">
      <c r="A372" s="100"/>
      <c r="B372" s="100"/>
      <c r="C372" s="100"/>
      <c r="D372" s="100"/>
      <c r="E372" s="100"/>
      <c r="F372" s="100"/>
      <c r="G372" s="22"/>
      <c r="H37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 spans="1:25" s="23" customFormat="1">
      <c r="A373" s="100"/>
      <c r="B373" s="100"/>
      <c r="C373" s="100"/>
      <c r="D373" s="100"/>
      <c r="E373" s="100"/>
      <c r="F373" s="100"/>
      <c r="G373" s="22"/>
      <c r="H373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1:25" s="23" customFormat="1">
      <c r="A374" s="100"/>
      <c r="B374" s="100"/>
      <c r="C374" s="100"/>
      <c r="D374" s="100"/>
      <c r="E374" s="100"/>
      <c r="F374" s="100"/>
      <c r="G374" s="22"/>
      <c r="H374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1:25" s="23" customFormat="1">
      <c r="A375" s="100"/>
      <c r="B375" s="100"/>
      <c r="C375" s="100"/>
      <c r="D375" s="100"/>
      <c r="E375" s="100"/>
      <c r="F375" s="100"/>
      <c r="G375" s="22"/>
      <c r="H375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1:25" s="23" customFormat="1">
      <c r="A376" s="100"/>
      <c r="B376" s="100"/>
      <c r="C376" s="100"/>
      <c r="D376" s="100"/>
      <c r="E376" s="100"/>
      <c r="F376" s="100"/>
      <c r="G376" s="22"/>
      <c r="H376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1:25" s="23" customFormat="1">
      <c r="A377" s="100"/>
      <c r="B377" s="100"/>
      <c r="C377" s="100"/>
      <c r="D377" s="100"/>
      <c r="E377" s="100"/>
      <c r="F377" s="100"/>
      <c r="G377" s="22"/>
      <c r="H377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1:25" s="23" customFormat="1">
      <c r="A378" s="100"/>
      <c r="B378" s="100"/>
      <c r="C378" s="100"/>
      <c r="D378" s="100"/>
      <c r="E378" s="100"/>
      <c r="F378" s="100"/>
      <c r="G378" s="22"/>
      <c r="H378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 spans="1:25" s="23" customFormat="1">
      <c r="A379" s="100"/>
      <c r="B379" s="100"/>
      <c r="C379" s="100"/>
      <c r="D379" s="100"/>
      <c r="E379" s="100"/>
      <c r="F379" s="100"/>
      <c r="G379" s="22"/>
      <c r="H379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1:25" s="23" customFormat="1">
      <c r="A380" s="100"/>
      <c r="B380" s="100"/>
      <c r="C380" s="100"/>
      <c r="D380" s="100"/>
      <c r="E380" s="100"/>
      <c r="F380" s="100"/>
      <c r="G380" s="22"/>
      <c r="H380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1:25" s="23" customFormat="1">
      <c r="A381" s="100"/>
      <c r="B381" s="100"/>
      <c r="C381" s="100"/>
      <c r="D381" s="100"/>
      <c r="E381" s="100"/>
      <c r="F381" s="100"/>
      <c r="G381" s="22"/>
      <c r="H381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1:25" s="23" customFormat="1">
      <c r="A382" s="100"/>
      <c r="B382" s="100"/>
      <c r="C382" s="100"/>
      <c r="D382" s="100"/>
      <c r="E382" s="100"/>
      <c r="F382" s="100"/>
      <c r="G382" s="22"/>
      <c r="H38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1:25" s="23" customFormat="1">
      <c r="A383" s="100"/>
      <c r="B383" s="100"/>
      <c r="C383" s="100"/>
      <c r="D383" s="100"/>
      <c r="E383" s="100"/>
      <c r="F383" s="100"/>
      <c r="G383" s="22"/>
      <c r="H383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1:25" s="23" customFormat="1">
      <c r="A384" s="100"/>
      <c r="B384" s="100"/>
      <c r="C384" s="100"/>
      <c r="D384" s="100"/>
      <c r="E384" s="100"/>
      <c r="F384" s="100"/>
      <c r="G384" s="22"/>
      <c r="H384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1:25" s="23" customFormat="1">
      <c r="A385" s="100"/>
      <c r="B385" s="100"/>
      <c r="C385" s="100"/>
      <c r="D385" s="100"/>
      <c r="E385" s="100"/>
      <c r="F385" s="100"/>
      <c r="G385" s="22"/>
      <c r="H385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1:25" s="23" customFormat="1">
      <c r="A386" s="100"/>
      <c r="B386" s="100"/>
      <c r="C386" s="100"/>
      <c r="D386" s="100"/>
      <c r="E386" s="100"/>
      <c r="F386" s="100"/>
      <c r="G386" s="22"/>
      <c r="H386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1:25" s="23" customFormat="1">
      <c r="A387" s="100"/>
      <c r="B387" s="100"/>
      <c r="C387" s="100"/>
      <c r="D387" s="100"/>
      <c r="E387" s="100"/>
      <c r="F387" s="100"/>
      <c r="G387" s="22"/>
      <c r="H387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1:25" s="23" customFormat="1">
      <c r="A388" s="100"/>
      <c r="B388" s="100"/>
      <c r="C388" s="100"/>
      <c r="D388" s="100"/>
      <c r="E388" s="100"/>
      <c r="F388" s="100"/>
      <c r="G388" s="22"/>
      <c r="H388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1:25" s="23" customFormat="1">
      <c r="A389" s="100"/>
      <c r="B389" s="100"/>
      <c r="C389" s="100"/>
      <c r="D389" s="100"/>
      <c r="E389" s="100"/>
      <c r="F389" s="100"/>
      <c r="G389" s="22"/>
      <c r="H389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 spans="1:25" s="23" customFormat="1">
      <c r="A390" s="100"/>
      <c r="B390" s="100"/>
      <c r="C390" s="100"/>
      <c r="D390" s="100"/>
      <c r="E390" s="100"/>
      <c r="F390" s="100"/>
      <c r="G390" s="22"/>
      <c r="H390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 spans="1:25" s="23" customFormat="1">
      <c r="A391" s="100"/>
      <c r="B391" s="100"/>
      <c r="C391" s="100"/>
      <c r="D391" s="100"/>
      <c r="E391" s="100"/>
      <c r="F391" s="100"/>
      <c r="G391" s="22"/>
      <c r="H391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1:25" s="23" customFormat="1">
      <c r="A392" s="100"/>
      <c r="B392" s="100"/>
      <c r="C392" s="100"/>
      <c r="D392" s="100"/>
      <c r="E392" s="100"/>
      <c r="F392" s="100"/>
      <c r="G392" s="22"/>
      <c r="H39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1:25" s="23" customFormat="1">
      <c r="A393" s="100"/>
      <c r="B393" s="100"/>
      <c r="C393" s="100"/>
      <c r="D393" s="100"/>
      <c r="E393" s="100"/>
      <c r="F393" s="100"/>
      <c r="G393" s="22"/>
      <c r="H393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1:25" s="23" customFormat="1">
      <c r="A394" s="100"/>
      <c r="B394" s="100"/>
      <c r="C394" s="100"/>
      <c r="D394" s="100"/>
      <c r="E394" s="100"/>
      <c r="F394" s="100"/>
      <c r="G394" s="22"/>
      <c r="H394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1:25" s="23" customFormat="1">
      <c r="A395" s="100"/>
      <c r="B395" s="100"/>
      <c r="C395" s="100"/>
      <c r="D395" s="100"/>
      <c r="E395" s="100"/>
      <c r="F395" s="100"/>
      <c r="G395" s="22"/>
      <c r="H395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</sheetData>
  <pageMargins left="0.70866141732283472" right="0.70866141732283472" top="0.74803149606299213" bottom="0.74803149606299213" header="0.31496062992125984" footer="0.31496062992125984"/>
  <pageSetup scale="27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opLeftCell="A19" workbookViewId="0">
      <selection activeCell="B37" sqref="B37"/>
    </sheetView>
  </sheetViews>
  <sheetFormatPr defaultRowHeight="15"/>
  <cols>
    <col min="1" max="1" width="6" style="114" customWidth="1"/>
    <col min="2" max="2" width="40.7109375" style="114" customWidth="1"/>
    <col min="3" max="3" width="12" style="114" customWidth="1"/>
    <col min="4" max="6" width="10.140625" style="114" bestFit="1" customWidth="1"/>
    <col min="7" max="7" width="3.7109375" style="198" customWidth="1"/>
    <col min="8" max="8" width="12.7109375" style="114" customWidth="1"/>
    <col min="9" max="11" width="10.140625" style="114" bestFit="1" customWidth="1"/>
    <col min="12" max="12" width="6.140625" style="114" customWidth="1"/>
    <col min="13" max="16384" width="9.140625" style="114"/>
  </cols>
  <sheetData>
    <row r="1" spans="1:12">
      <c r="A1" s="194"/>
      <c r="B1" s="194"/>
      <c r="C1" s="157"/>
      <c r="D1" s="157"/>
      <c r="E1" s="157"/>
      <c r="F1" s="157"/>
      <c r="G1" s="196"/>
      <c r="H1" s="194"/>
      <c r="I1" s="157"/>
      <c r="J1" s="157"/>
      <c r="K1" s="157"/>
    </row>
    <row r="2" spans="1:12">
      <c r="A2" s="194"/>
      <c r="B2" s="194"/>
      <c r="C2" s="192"/>
      <c r="D2" s="192"/>
      <c r="E2" s="192"/>
      <c r="F2" s="192"/>
      <c r="G2" s="259"/>
      <c r="H2" s="260"/>
      <c r="I2" s="192"/>
      <c r="J2" s="192"/>
      <c r="K2" s="192"/>
      <c r="L2" s="4"/>
    </row>
    <row r="3" spans="1:12" ht="18.75">
      <c r="A3" s="157"/>
      <c r="B3" s="258" t="s">
        <v>1060</v>
      </c>
      <c r="C3" s="258"/>
      <c r="D3" s="258"/>
      <c r="E3" s="258"/>
      <c r="F3" s="258"/>
      <c r="G3" s="257"/>
      <c r="H3" s="258"/>
      <c r="I3" s="258"/>
      <c r="J3" s="258"/>
      <c r="K3" s="258"/>
      <c r="L3" s="4"/>
    </row>
    <row r="4" spans="1:12" ht="18.75">
      <c r="A4" s="157"/>
      <c r="B4" s="256" t="s">
        <v>1095</v>
      </c>
      <c r="C4" s="256"/>
      <c r="D4" s="256"/>
      <c r="E4" s="256"/>
      <c r="F4" s="256"/>
      <c r="G4" s="257"/>
      <c r="H4" s="256"/>
      <c r="I4" s="256"/>
      <c r="J4" s="256"/>
      <c r="K4" s="256"/>
    </row>
    <row r="5" spans="1:12" ht="15" customHeight="1">
      <c r="A5" s="157"/>
      <c r="B5" s="158"/>
      <c r="C5" s="237" t="s">
        <v>1062</v>
      </c>
      <c r="D5" s="238"/>
      <c r="E5" s="238"/>
      <c r="F5" s="239"/>
      <c r="G5" s="197"/>
      <c r="H5" s="240" t="s">
        <v>1063</v>
      </c>
      <c r="I5" s="241"/>
      <c r="J5" s="241"/>
      <c r="K5" s="242"/>
    </row>
    <row r="6" spans="1:12">
      <c r="A6" s="157"/>
      <c r="B6" s="158"/>
      <c r="C6" s="161" t="s">
        <v>1065</v>
      </c>
      <c r="D6" s="161" t="s">
        <v>1066</v>
      </c>
      <c r="E6" s="161" t="s">
        <v>1067</v>
      </c>
      <c r="F6" s="161" t="s">
        <v>1068</v>
      </c>
      <c r="G6" s="197"/>
      <c r="H6" s="163" t="s">
        <v>1065</v>
      </c>
      <c r="I6" s="163" t="s">
        <v>1066</v>
      </c>
      <c r="J6" s="163" t="s">
        <v>1067</v>
      </c>
      <c r="K6" s="163" t="s">
        <v>1068</v>
      </c>
    </row>
    <row r="7" spans="1:12">
      <c r="A7" s="157"/>
      <c r="B7" s="158" t="s">
        <v>1069</v>
      </c>
      <c r="C7" s="200">
        <v>2700</v>
      </c>
      <c r="D7" s="200">
        <v>2700</v>
      </c>
      <c r="E7" s="200">
        <v>2700</v>
      </c>
      <c r="F7" s="200">
        <v>2700</v>
      </c>
      <c r="G7" s="201"/>
      <c r="H7" s="202">
        <v>3000</v>
      </c>
      <c r="I7" s="202">
        <v>3000</v>
      </c>
      <c r="J7" s="202">
        <v>3000</v>
      </c>
      <c r="K7" s="202">
        <v>3000</v>
      </c>
    </row>
    <row r="8" spans="1:12">
      <c r="A8" s="157"/>
      <c r="B8" s="158"/>
      <c r="C8" s="203"/>
      <c r="D8" s="203"/>
      <c r="E8" s="203"/>
      <c r="F8" s="203"/>
      <c r="G8" s="204"/>
      <c r="H8" s="205"/>
      <c r="I8" s="205"/>
      <c r="J8" s="205"/>
      <c r="K8" s="205"/>
    </row>
    <row r="9" spans="1:12">
      <c r="A9" s="157"/>
      <c r="B9" s="158" t="s">
        <v>1073</v>
      </c>
      <c r="C9" s="206">
        <v>900</v>
      </c>
      <c r="D9" s="206">
        <v>900</v>
      </c>
      <c r="E9" s="206">
        <v>900</v>
      </c>
      <c r="F9" s="206">
        <v>900</v>
      </c>
      <c r="G9" s="207"/>
      <c r="H9" s="206">
        <v>1050</v>
      </c>
      <c r="I9" s="206">
        <v>1050</v>
      </c>
      <c r="J9" s="206">
        <v>1050</v>
      </c>
      <c r="K9" s="206">
        <v>1050</v>
      </c>
    </row>
    <row r="10" spans="1:12">
      <c r="A10" s="157"/>
      <c r="B10" s="175"/>
      <c r="C10" s="206"/>
      <c r="D10" s="206"/>
      <c r="E10" s="206"/>
      <c r="F10" s="206"/>
      <c r="G10" s="207"/>
      <c r="H10" s="208"/>
      <c r="I10" s="209"/>
      <c r="J10" s="209"/>
      <c r="K10" s="210"/>
    </row>
    <row r="11" spans="1:12">
      <c r="A11" s="157"/>
      <c r="B11" s="158" t="s">
        <v>1078</v>
      </c>
      <c r="C11" s="200">
        <v>4000</v>
      </c>
      <c r="D11" s="200"/>
      <c r="E11" s="200"/>
      <c r="F11" s="200"/>
      <c r="G11" s="201"/>
      <c r="H11" s="200">
        <v>4000</v>
      </c>
      <c r="I11" s="202"/>
      <c r="J11" s="202"/>
      <c r="K11" s="202"/>
    </row>
    <row r="12" spans="1:12">
      <c r="A12" s="157"/>
      <c r="B12" s="158"/>
      <c r="C12" s="211"/>
      <c r="D12" s="203"/>
      <c r="E12" s="203"/>
      <c r="F12" s="203"/>
      <c r="G12" s="204"/>
      <c r="H12" s="205"/>
      <c r="I12" s="205"/>
      <c r="J12" s="205"/>
      <c r="K12" s="205"/>
    </row>
    <row r="13" spans="1:12" ht="15.75" thickBot="1">
      <c r="A13" s="157"/>
      <c r="B13" s="181" t="s">
        <v>1081</v>
      </c>
      <c r="C13" s="212">
        <f>SUM(C7:C12)</f>
        <v>7600</v>
      </c>
      <c r="D13" s="212">
        <f t="shared" ref="D13:F13" si="0">SUM(D7:D12)</f>
        <v>3600</v>
      </c>
      <c r="E13" s="212">
        <f t="shared" si="0"/>
        <v>3600</v>
      </c>
      <c r="F13" s="212">
        <f t="shared" si="0"/>
        <v>3600</v>
      </c>
      <c r="G13" s="213"/>
      <c r="H13" s="212">
        <f>SUM(H7:H12)</f>
        <v>8050</v>
      </c>
      <c r="I13" s="212">
        <f t="shared" ref="I13" si="1">SUM(I7:I12)</f>
        <v>4050</v>
      </c>
      <c r="J13" s="212">
        <f t="shared" ref="J13" si="2">SUM(J7:J12)</f>
        <v>4050</v>
      </c>
      <c r="K13" s="212">
        <f t="shared" ref="K13" si="3">SUM(K7:K12)</f>
        <v>4050</v>
      </c>
    </row>
    <row r="14" spans="1:12" ht="15.75" thickTop="1">
      <c r="A14" s="157"/>
      <c r="B14" s="186" t="s">
        <v>1087</v>
      </c>
      <c r="C14" s="214" t="s">
        <v>1088</v>
      </c>
      <c r="D14" s="215"/>
      <c r="E14" s="214"/>
      <c r="F14" s="214"/>
      <c r="G14" s="216"/>
      <c r="H14" s="214" t="s">
        <v>1088</v>
      </c>
      <c r="I14" s="217"/>
      <c r="J14" s="217"/>
      <c r="K14" s="218"/>
    </row>
    <row r="15" spans="1:12" ht="18.75">
      <c r="A15" s="192"/>
      <c r="B15" s="251"/>
      <c r="C15" s="219"/>
      <c r="D15" s="219"/>
      <c r="E15" s="219"/>
      <c r="F15" s="219"/>
      <c r="G15" s="220"/>
      <c r="H15" s="221"/>
      <c r="I15" s="221"/>
      <c r="J15" s="221"/>
      <c r="K15" s="221"/>
    </row>
    <row r="16" spans="1:12">
      <c r="A16" s="192"/>
      <c r="B16" s="252"/>
      <c r="C16" s="253" t="s">
        <v>1096</v>
      </c>
      <c r="D16" s="254"/>
      <c r="E16" s="254"/>
      <c r="F16" s="255"/>
      <c r="G16" s="201"/>
      <c r="H16" s="234" t="s">
        <v>1097</v>
      </c>
      <c r="I16" s="235"/>
      <c r="J16" s="235"/>
      <c r="K16" s="236"/>
    </row>
    <row r="17" spans="1:11" ht="15" customHeight="1">
      <c r="A17" s="157"/>
      <c r="B17" s="158"/>
      <c r="C17" s="222" t="s">
        <v>1065</v>
      </c>
      <c r="D17" s="222" t="s">
        <v>1066</v>
      </c>
      <c r="E17" s="222" t="s">
        <v>1067</v>
      </c>
      <c r="F17" s="222" t="s">
        <v>1068</v>
      </c>
      <c r="G17" s="201"/>
      <c r="H17" s="222" t="s">
        <v>1065</v>
      </c>
      <c r="I17" s="222" t="s">
        <v>1066</v>
      </c>
      <c r="J17" s="222" t="s">
        <v>1067</v>
      </c>
      <c r="K17" s="222" t="s">
        <v>1068</v>
      </c>
    </row>
    <row r="18" spans="1:11">
      <c r="A18" s="157"/>
      <c r="B18" s="158" t="s">
        <v>1069</v>
      </c>
      <c r="C18" s="223">
        <v>3300</v>
      </c>
      <c r="D18" s="223">
        <v>3300</v>
      </c>
      <c r="E18" s="223">
        <v>3300</v>
      </c>
      <c r="F18" s="223">
        <v>3300</v>
      </c>
      <c r="G18" s="201"/>
      <c r="H18" s="223">
        <v>3600</v>
      </c>
      <c r="I18" s="223">
        <v>3600</v>
      </c>
      <c r="J18" s="223">
        <v>3600</v>
      </c>
      <c r="K18" s="223">
        <v>3600</v>
      </c>
    </row>
    <row r="19" spans="1:11">
      <c r="A19" s="157"/>
      <c r="B19" s="158"/>
      <c r="C19" s="205"/>
      <c r="D19" s="205"/>
      <c r="E19" s="205"/>
      <c r="F19" s="205"/>
      <c r="G19" s="204"/>
      <c r="H19" s="205"/>
      <c r="I19" s="205"/>
      <c r="J19" s="205"/>
      <c r="K19" s="205"/>
    </row>
    <row r="20" spans="1:11">
      <c r="A20" s="157"/>
      <c r="B20" s="158" t="s">
        <v>1073</v>
      </c>
      <c r="C20" s="205"/>
      <c r="D20" s="205"/>
      <c r="E20" s="205"/>
      <c r="F20" s="205"/>
      <c r="G20" s="204"/>
      <c r="H20" s="205"/>
      <c r="I20" s="205"/>
      <c r="J20" s="205"/>
      <c r="K20" s="205"/>
    </row>
    <row r="21" spans="1:11">
      <c r="A21" s="157"/>
      <c r="B21" s="175"/>
      <c r="C21" s="206">
        <v>1200</v>
      </c>
      <c r="D21" s="206">
        <v>1200</v>
      </c>
      <c r="E21" s="206">
        <v>1200</v>
      </c>
      <c r="F21" s="206">
        <v>1200</v>
      </c>
      <c r="G21" s="207"/>
      <c r="H21" s="206">
        <v>1350</v>
      </c>
      <c r="I21" s="206">
        <v>1350</v>
      </c>
      <c r="J21" s="206">
        <v>1350</v>
      </c>
      <c r="K21" s="206">
        <v>1350</v>
      </c>
    </row>
    <row r="22" spans="1:11">
      <c r="A22" s="157"/>
      <c r="B22" s="158" t="s">
        <v>1078</v>
      </c>
      <c r="C22" s="208"/>
      <c r="D22" s="209"/>
      <c r="E22" s="209"/>
      <c r="F22" s="210"/>
      <c r="G22" s="207"/>
      <c r="H22" s="208"/>
      <c r="I22" s="209"/>
      <c r="J22" s="209"/>
      <c r="K22" s="210"/>
    </row>
    <row r="23" spans="1:11">
      <c r="A23" s="157"/>
      <c r="B23" s="158"/>
      <c r="C23" s="223">
        <v>5000</v>
      </c>
      <c r="D23" s="224"/>
      <c r="E23" s="224"/>
      <c r="F23" s="224"/>
      <c r="G23" s="201"/>
      <c r="H23" s="223">
        <v>5000</v>
      </c>
      <c r="I23" s="224"/>
      <c r="J23" s="224"/>
      <c r="K23" s="224"/>
    </row>
    <row r="24" spans="1:11">
      <c r="A24" s="157"/>
      <c r="B24" s="181" t="s">
        <v>1081</v>
      </c>
      <c r="C24" s="205"/>
      <c r="D24" s="203"/>
      <c r="E24" s="203"/>
      <c r="F24" s="203"/>
      <c r="G24" s="204"/>
      <c r="H24" s="205"/>
      <c r="I24" s="203"/>
      <c r="J24" s="203"/>
      <c r="K24" s="203"/>
    </row>
    <row r="25" spans="1:11" ht="15.75" thickBot="1">
      <c r="A25" s="157"/>
      <c r="B25" s="186" t="s">
        <v>1087</v>
      </c>
      <c r="C25" s="225">
        <f>SUM(C19:C24)</f>
        <v>6200</v>
      </c>
      <c r="D25" s="225">
        <f t="shared" ref="D25:F25" si="4">SUM(D19:D24)</f>
        <v>1200</v>
      </c>
      <c r="E25" s="225">
        <f t="shared" si="4"/>
        <v>1200</v>
      </c>
      <c r="F25" s="225">
        <f t="shared" si="4"/>
        <v>1200</v>
      </c>
      <c r="G25" s="213"/>
      <c r="H25" s="225">
        <f>SUM(H19:H24)</f>
        <v>6350</v>
      </c>
      <c r="I25" s="225">
        <f t="shared" ref="I25" si="5">SUM(I19:I24)</f>
        <v>1350</v>
      </c>
      <c r="J25" s="225">
        <f t="shared" ref="J25" si="6">SUM(J19:J24)</f>
        <v>1350</v>
      </c>
      <c r="K25" s="225">
        <f t="shared" ref="K25" si="7">SUM(K19:K24)</f>
        <v>1350</v>
      </c>
    </row>
    <row r="26" spans="1:11" ht="15.75" thickTop="1">
      <c r="A26" s="194"/>
      <c r="B26" s="193"/>
      <c r="C26" s="214" t="s">
        <v>1088</v>
      </c>
      <c r="D26" s="217"/>
      <c r="E26" s="217"/>
      <c r="F26" s="218"/>
      <c r="G26" s="216"/>
      <c r="H26" s="214" t="s">
        <v>1088</v>
      </c>
      <c r="I26" s="217"/>
      <c r="J26" s="217"/>
      <c r="K26" s="218"/>
    </row>
    <row r="27" spans="1:11">
      <c r="A27" s="157"/>
      <c r="B27" s="157" t="s">
        <v>1089</v>
      </c>
      <c r="C27" s="157"/>
      <c r="D27" s="157"/>
      <c r="E27" s="157"/>
      <c r="F27" s="157"/>
      <c r="G27" s="196"/>
      <c r="H27" s="194"/>
      <c r="I27" s="157"/>
      <c r="J27" s="157"/>
      <c r="K27" s="157"/>
    </row>
    <row r="28" spans="1:11">
      <c r="A28" s="199"/>
      <c r="B28" s="199" t="s">
        <v>1090</v>
      </c>
      <c r="C28" s="199"/>
      <c r="D28" s="199"/>
      <c r="E28" s="199"/>
      <c r="F28" s="199"/>
      <c r="G28" s="196"/>
      <c r="H28" s="194"/>
      <c r="I28" s="199"/>
      <c r="J28" s="199"/>
      <c r="K28" s="199"/>
    </row>
    <row r="29" spans="1:11">
      <c r="A29" s="199"/>
      <c r="B29" s="199" t="s">
        <v>1091</v>
      </c>
      <c r="C29" s="199"/>
      <c r="D29" s="199"/>
      <c r="E29" s="199"/>
      <c r="F29" s="199"/>
      <c r="G29" s="196"/>
      <c r="H29" s="194"/>
      <c r="I29" s="199"/>
      <c r="J29" s="199"/>
      <c r="K29" s="199"/>
    </row>
    <row r="30" spans="1:11">
      <c r="A30" s="199"/>
      <c r="B30" s="199" t="s">
        <v>1099</v>
      </c>
      <c r="C30" s="199"/>
      <c r="D30" s="199"/>
      <c r="E30" s="199"/>
      <c r="F30" s="199"/>
      <c r="G30" s="196"/>
      <c r="H30" s="194"/>
      <c r="I30" s="199"/>
      <c r="J30" s="199"/>
      <c r="K30" s="199"/>
    </row>
    <row r="31" spans="1:11">
      <c r="A31" s="199"/>
      <c r="B31" s="199" t="s">
        <v>1103</v>
      </c>
      <c r="C31" s="199"/>
      <c r="D31" s="199"/>
      <c r="E31" s="199"/>
      <c r="F31" s="199"/>
      <c r="G31" s="196"/>
      <c r="H31" s="194"/>
      <c r="I31" s="199"/>
      <c r="J31" s="199"/>
      <c r="K31" s="199"/>
    </row>
    <row r="32" spans="1:11">
      <c r="A32" s="199"/>
      <c r="B32" s="199" t="s">
        <v>1094</v>
      </c>
      <c r="C32" s="199"/>
      <c r="D32" s="199"/>
      <c r="E32" s="199"/>
      <c r="F32" s="199"/>
      <c r="G32" s="196"/>
      <c r="H32" s="194"/>
      <c r="I32" s="199"/>
      <c r="J32" s="199"/>
      <c r="K32" s="199"/>
    </row>
    <row r="33" spans="1:11">
      <c r="A33" s="199"/>
      <c r="B33" s="199" t="s">
        <v>1098</v>
      </c>
      <c r="C33" s="199"/>
      <c r="D33" s="199"/>
      <c r="E33" s="199"/>
      <c r="F33" s="199"/>
      <c r="G33" s="196"/>
      <c r="H33" s="194"/>
      <c r="I33" s="199"/>
      <c r="J33" s="199"/>
      <c r="K33" s="199"/>
    </row>
    <row r="34" spans="1:11">
      <c r="A34" s="199"/>
      <c r="B34" s="199" t="s">
        <v>1101</v>
      </c>
      <c r="C34" s="199"/>
      <c r="D34" s="199"/>
      <c r="E34" s="199"/>
      <c r="F34" s="199"/>
      <c r="G34" s="196"/>
      <c r="H34" s="194"/>
      <c r="I34" s="199"/>
      <c r="J34" s="199"/>
      <c r="K34" s="199"/>
    </row>
    <row r="35" spans="1:11">
      <c r="A35" s="199"/>
      <c r="B35" s="199" t="s">
        <v>1102</v>
      </c>
      <c r="C35" s="199"/>
      <c r="D35" s="199"/>
      <c r="E35" s="199"/>
      <c r="F35" s="199"/>
      <c r="G35" s="196"/>
      <c r="H35" s="194"/>
      <c r="I35" s="199"/>
      <c r="J35" s="199"/>
      <c r="K35" s="199"/>
    </row>
    <row r="36" spans="1:11">
      <c r="A36" s="199"/>
      <c r="B36" s="199" t="s">
        <v>1104</v>
      </c>
      <c r="C36" s="199"/>
      <c r="D36" s="199"/>
      <c r="E36" s="199"/>
      <c r="F36" s="199"/>
      <c r="G36" s="196"/>
      <c r="H36" s="194"/>
      <c r="I36" s="199"/>
      <c r="J36" s="199"/>
      <c r="K36" s="199"/>
    </row>
  </sheetData>
  <mergeCells count="4">
    <mergeCell ref="C5:F5"/>
    <mergeCell ref="H5:K5"/>
    <mergeCell ref="C16:F16"/>
    <mergeCell ref="H16:K1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topLeftCell="A13" workbookViewId="0">
      <selection activeCell="B32" sqref="B32"/>
    </sheetView>
  </sheetViews>
  <sheetFormatPr defaultRowHeight="15"/>
  <cols>
    <col min="1" max="1" width="5.140625" style="114" customWidth="1"/>
    <col min="2" max="2" width="40.7109375" style="114" customWidth="1"/>
    <col min="3" max="3" width="11" style="114" bestFit="1" customWidth="1"/>
    <col min="4" max="6" width="9.140625" style="114"/>
    <col min="7" max="7" width="3.7109375" style="198" customWidth="1"/>
    <col min="8" max="8" width="11" style="114" bestFit="1" customWidth="1"/>
    <col min="9" max="11" width="9.140625" style="114"/>
    <col min="12" max="12" width="4.42578125" style="114" customWidth="1"/>
    <col min="13" max="16384" width="9.140625" style="114"/>
  </cols>
  <sheetData>
    <row r="1" spans="1:11">
      <c r="A1" s="194"/>
      <c r="B1" s="194"/>
      <c r="C1" s="157"/>
      <c r="D1" s="157"/>
      <c r="E1" s="157"/>
      <c r="F1" s="157"/>
      <c r="G1" s="196"/>
      <c r="H1" s="194"/>
      <c r="I1" s="157"/>
      <c r="J1" s="157"/>
      <c r="K1" s="157"/>
    </row>
    <row r="2" spans="1:11">
      <c r="A2" s="194"/>
      <c r="B2" s="194"/>
      <c r="C2" s="157"/>
      <c r="D2" s="157"/>
      <c r="E2" s="157"/>
      <c r="F2" s="157"/>
      <c r="G2" s="259"/>
      <c r="H2" s="260"/>
      <c r="I2" s="157"/>
      <c r="J2" s="157"/>
      <c r="K2" s="157"/>
    </row>
    <row r="3" spans="1:11" ht="18.75">
      <c r="A3" s="157"/>
      <c r="B3" s="258" t="s">
        <v>1060</v>
      </c>
      <c r="C3" s="258"/>
      <c r="D3" s="258"/>
      <c r="E3" s="258"/>
      <c r="F3" s="258"/>
      <c r="G3" s="257"/>
      <c r="H3" s="258"/>
      <c r="I3" s="258"/>
      <c r="J3" s="258"/>
      <c r="K3" s="258"/>
    </row>
    <row r="4" spans="1:11" ht="18.75">
      <c r="A4" s="157"/>
      <c r="B4" s="256" t="s">
        <v>1095</v>
      </c>
      <c r="C4" s="256"/>
      <c r="D4" s="256"/>
      <c r="E4" s="256"/>
      <c r="F4" s="256"/>
      <c r="G4" s="257"/>
      <c r="H4" s="256"/>
      <c r="I4" s="256"/>
      <c r="J4" s="256"/>
      <c r="K4" s="256"/>
    </row>
    <row r="5" spans="1:11" ht="15" customHeight="1">
      <c r="A5" s="157"/>
      <c r="B5" s="158"/>
      <c r="C5" s="237" t="s">
        <v>1062</v>
      </c>
      <c r="D5" s="238"/>
      <c r="E5" s="238"/>
      <c r="F5" s="239"/>
      <c r="G5" s="197"/>
      <c r="H5" s="240" t="s">
        <v>1063</v>
      </c>
      <c r="I5" s="241"/>
      <c r="J5" s="241"/>
      <c r="K5" s="242"/>
    </row>
    <row r="6" spans="1:11">
      <c r="A6" s="157"/>
      <c r="B6" s="158"/>
      <c r="C6" s="161" t="s">
        <v>1065</v>
      </c>
      <c r="D6" s="161" t="s">
        <v>1066</v>
      </c>
      <c r="E6" s="161" t="s">
        <v>1067</v>
      </c>
      <c r="F6" s="161" t="s">
        <v>1068</v>
      </c>
      <c r="G6" s="197"/>
      <c r="H6" s="163" t="s">
        <v>1065</v>
      </c>
      <c r="I6" s="163" t="s">
        <v>1066</v>
      </c>
      <c r="J6" s="163" t="s">
        <v>1067</v>
      </c>
      <c r="K6" s="163" t="s">
        <v>1068</v>
      </c>
    </row>
    <row r="7" spans="1:11">
      <c r="A7" s="157"/>
      <c r="B7" s="158" t="s">
        <v>1069</v>
      </c>
      <c r="C7" s="200">
        <v>2700</v>
      </c>
      <c r="D7" s="200">
        <v>2700</v>
      </c>
      <c r="E7" s="200">
        <v>2700</v>
      </c>
      <c r="F7" s="200">
        <v>2700</v>
      </c>
      <c r="G7" s="201"/>
      <c r="H7" s="202">
        <v>3000</v>
      </c>
      <c r="I7" s="202">
        <v>3000</v>
      </c>
      <c r="J7" s="202">
        <v>3000</v>
      </c>
      <c r="K7" s="202">
        <v>3000</v>
      </c>
    </row>
    <row r="8" spans="1:11">
      <c r="A8" s="157"/>
      <c r="B8" s="158"/>
      <c r="C8" s="203"/>
      <c r="D8" s="203"/>
      <c r="E8" s="203"/>
      <c r="F8" s="203"/>
      <c r="G8" s="204"/>
      <c r="H8" s="205"/>
      <c r="I8" s="205"/>
      <c r="J8" s="205"/>
      <c r="K8" s="205"/>
    </row>
    <row r="9" spans="1:11">
      <c r="A9" s="157"/>
      <c r="B9" s="158" t="s">
        <v>1073</v>
      </c>
      <c r="C9" s="206">
        <v>900</v>
      </c>
      <c r="D9" s="206">
        <v>900</v>
      </c>
      <c r="E9" s="206">
        <v>900</v>
      </c>
      <c r="F9" s="206">
        <v>900</v>
      </c>
      <c r="G9" s="207"/>
      <c r="H9" s="206">
        <v>1050</v>
      </c>
      <c r="I9" s="206">
        <v>1050</v>
      </c>
      <c r="J9" s="206">
        <v>1050</v>
      </c>
      <c r="K9" s="206">
        <v>1050</v>
      </c>
    </row>
    <row r="10" spans="1:11">
      <c r="A10" s="157"/>
      <c r="B10" s="175"/>
      <c r="C10" s="206"/>
      <c r="D10" s="206"/>
      <c r="E10" s="206"/>
      <c r="F10" s="206"/>
      <c r="G10" s="207"/>
      <c r="H10" s="208"/>
      <c r="I10" s="209"/>
      <c r="J10" s="209"/>
      <c r="K10" s="210"/>
    </row>
    <row r="11" spans="1:11">
      <c r="A11" s="157"/>
      <c r="B11" s="158"/>
      <c r="C11" s="211"/>
      <c r="D11" s="203"/>
      <c r="E11" s="203"/>
      <c r="F11" s="203"/>
      <c r="G11" s="204"/>
      <c r="H11" s="205"/>
      <c r="I11" s="205"/>
      <c r="J11" s="205"/>
      <c r="K11" s="205"/>
    </row>
    <row r="12" spans="1:11" ht="15.75" thickBot="1">
      <c r="A12" s="157"/>
      <c r="B12" s="181" t="s">
        <v>1081</v>
      </c>
      <c r="C12" s="212">
        <f>SUM(C7:C11)</f>
        <v>3600</v>
      </c>
      <c r="D12" s="212">
        <f>SUM(D7:D11)</f>
        <v>3600</v>
      </c>
      <c r="E12" s="212">
        <f>SUM(E7:E11)</f>
        <v>3600</v>
      </c>
      <c r="F12" s="212">
        <f>SUM(F7:F11)</f>
        <v>3600</v>
      </c>
      <c r="G12" s="213"/>
      <c r="H12" s="212">
        <f>SUM(H7:H11)</f>
        <v>4050</v>
      </c>
      <c r="I12" s="212">
        <f>SUM(I7:I11)</f>
        <v>4050</v>
      </c>
      <c r="J12" s="212">
        <f>SUM(J7:J11)</f>
        <v>4050</v>
      </c>
      <c r="K12" s="212">
        <f>SUM(K7:K11)</f>
        <v>4050</v>
      </c>
    </row>
    <row r="13" spans="1:11" ht="15.75" thickTop="1">
      <c r="A13" s="157"/>
      <c r="B13" s="186" t="s">
        <v>1087</v>
      </c>
      <c r="C13" s="214" t="s">
        <v>1088</v>
      </c>
      <c r="D13" s="215"/>
      <c r="E13" s="214"/>
      <c r="F13" s="214"/>
      <c r="G13" s="216"/>
      <c r="H13" s="214" t="s">
        <v>1088</v>
      </c>
      <c r="I13" s="217"/>
      <c r="J13" s="217"/>
      <c r="K13" s="218"/>
    </row>
    <row r="14" spans="1:11" ht="18.75">
      <c r="A14" s="192"/>
      <c r="B14" s="195"/>
      <c r="C14" s="219"/>
      <c r="D14" s="219"/>
      <c r="E14" s="219"/>
      <c r="F14" s="219"/>
      <c r="G14" s="220"/>
      <c r="H14" s="221"/>
      <c r="I14" s="221"/>
      <c r="J14" s="221"/>
      <c r="K14" s="221"/>
    </row>
    <row r="15" spans="1:11">
      <c r="A15" s="157"/>
      <c r="B15" s="158"/>
      <c r="C15" s="234" t="s">
        <v>1096</v>
      </c>
      <c r="D15" s="235"/>
      <c r="E15" s="235"/>
      <c r="F15" s="236"/>
      <c r="G15" s="201"/>
      <c r="H15" s="234" t="s">
        <v>1097</v>
      </c>
      <c r="I15" s="235"/>
      <c r="J15" s="235"/>
      <c r="K15" s="236"/>
    </row>
    <row r="16" spans="1:11">
      <c r="A16" s="157"/>
      <c r="B16" s="158" t="s">
        <v>1069</v>
      </c>
      <c r="C16" s="222" t="s">
        <v>1065</v>
      </c>
      <c r="D16" s="222" t="s">
        <v>1066</v>
      </c>
      <c r="E16" s="222" t="s">
        <v>1067</v>
      </c>
      <c r="F16" s="222" t="s">
        <v>1068</v>
      </c>
      <c r="G16" s="201"/>
      <c r="H16" s="222" t="s">
        <v>1065</v>
      </c>
      <c r="I16" s="222" t="s">
        <v>1066</v>
      </c>
      <c r="J16" s="222" t="s">
        <v>1067</v>
      </c>
      <c r="K16" s="222" t="s">
        <v>1068</v>
      </c>
    </row>
    <row r="17" spans="1:11">
      <c r="A17" s="157"/>
      <c r="B17" s="158"/>
      <c r="C17" s="223">
        <v>3300</v>
      </c>
      <c r="D17" s="223">
        <v>3300</v>
      </c>
      <c r="E17" s="223">
        <v>3300</v>
      </c>
      <c r="F17" s="223">
        <v>3300</v>
      </c>
      <c r="G17" s="201"/>
      <c r="H17" s="223">
        <v>3600</v>
      </c>
      <c r="I17" s="223">
        <v>3600</v>
      </c>
      <c r="J17" s="223">
        <v>3600</v>
      </c>
      <c r="K17" s="223">
        <v>3600</v>
      </c>
    </row>
    <row r="18" spans="1:11">
      <c r="A18" s="157"/>
      <c r="B18" s="158" t="s">
        <v>1073</v>
      </c>
      <c r="C18" s="205"/>
      <c r="D18" s="205"/>
      <c r="E18" s="205"/>
      <c r="F18" s="205"/>
      <c r="G18" s="204"/>
      <c r="H18" s="205"/>
      <c r="I18" s="205"/>
      <c r="J18" s="205"/>
      <c r="K18" s="205"/>
    </row>
    <row r="19" spans="1:11">
      <c r="A19" s="157"/>
      <c r="B19" s="175"/>
      <c r="C19" s="206">
        <v>1200</v>
      </c>
      <c r="D19" s="206">
        <v>1200</v>
      </c>
      <c r="E19" s="206">
        <v>1200</v>
      </c>
      <c r="F19" s="206">
        <v>1200</v>
      </c>
      <c r="G19" s="207"/>
      <c r="H19" s="206">
        <v>1350</v>
      </c>
      <c r="I19" s="206">
        <v>1350</v>
      </c>
      <c r="J19" s="206">
        <v>1350</v>
      </c>
      <c r="K19" s="206">
        <v>1350</v>
      </c>
    </row>
    <row r="20" spans="1:11">
      <c r="A20" s="191"/>
      <c r="B20" s="175"/>
      <c r="C20" s="206"/>
      <c r="D20" s="206"/>
      <c r="E20" s="206"/>
      <c r="F20" s="206"/>
      <c r="G20" s="207"/>
      <c r="H20" s="206"/>
      <c r="I20" s="206"/>
      <c r="J20" s="206"/>
      <c r="K20" s="206"/>
    </row>
    <row r="21" spans="1:11">
      <c r="A21" s="157"/>
      <c r="B21" s="181" t="s">
        <v>1081</v>
      </c>
      <c r="C21" s="205"/>
      <c r="D21" s="203"/>
      <c r="E21" s="203"/>
      <c r="F21" s="203"/>
      <c r="G21" s="204"/>
      <c r="H21" s="205"/>
      <c r="I21" s="203"/>
      <c r="J21" s="203"/>
      <c r="K21" s="203"/>
    </row>
    <row r="22" spans="1:11" ht="15.75" thickBot="1">
      <c r="A22" s="157"/>
      <c r="B22" s="186" t="s">
        <v>1087</v>
      </c>
      <c r="C22" s="225">
        <f>SUM(C17:C21)</f>
        <v>4500</v>
      </c>
      <c r="D22" s="225">
        <f>SUM(D17:D21)</f>
        <v>4500</v>
      </c>
      <c r="E22" s="225">
        <f>SUM(E17:E21)</f>
        <v>4500</v>
      </c>
      <c r="F22" s="225">
        <f>SUM(F17:F21)</f>
        <v>4500</v>
      </c>
      <c r="G22" s="213"/>
      <c r="H22" s="225">
        <f>SUM(H17:H21)</f>
        <v>4950</v>
      </c>
      <c r="I22" s="225">
        <f>SUM(I17:I21)</f>
        <v>4950</v>
      </c>
      <c r="J22" s="225">
        <f>SUM(J17:J21)</f>
        <v>4950</v>
      </c>
      <c r="K22" s="225">
        <f>SUM(K17:K21)</f>
        <v>4950</v>
      </c>
    </row>
    <row r="23" spans="1:11" ht="15.75" thickTop="1">
      <c r="A23" s="194"/>
      <c r="B23" s="193"/>
      <c r="C23" s="214" t="s">
        <v>1088</v>
      </c>
      <c r="D23" s="217"/>
      <c r="E23" s="217"/>
      <c r="F23" s="218"/>
      <c r="G23" s="216"/>
      <c r="H23" s="214" t="s">
        <v>1088</v>
      </c>
      <c r="I23" s="217"/>
      <c r="J23" s="217"/>
      <c r="K23" s="218"/>
    </row>
    <row r="24" spans="1:11">
      <c r="A24" s="157"/>
      <c r="B24" s="157" t="s">
        <v>1089</v>
      </c>
      <c r="C24" s="157"/>
      <c r="D24" s="157"/>
      <c r="E24" s="157"/>
      <c r="F24" s="157"/>
      <c r="G24" s="196"/>
      <c r="H24" s="194"/>
      <c r="I24" s="157"/>
      <c r="J24" s="157"/>
      <c r="K24" s="157"/>
    </row>
    <row r="25" spans="1:11">
      <c r="A25" s="157"/>
      <c r="B25" s="157" t="s">
        <v>1090</v>
      </c>
      <c r="C25" s="157"/>
      <c r="D25" s="157"/>
      <c r="E25" s="157"/>
      <c r="F25" s="157"/>
      <c r="G25" s="196"/>
      <c r="H25" s="194"/>
      <c r="I25" s="157"/>
      <c r="J25" s="157"/>
      <c r="K25" s="157"/>
    </row>
    <row r="26" spans="1:11">
      <c r="A26" s="157"/>
      <c r="B26" s="157" t="s">
        <v>1091</v>
      </c>
      <c r="C26" s="157"/>
      <c r="D26" s="157"/>
      <c r="E26" s="157"/>
      <c r="F26" s="157"/>
      <c r="G26" s="196"/>
      <c r="H26" s="194"/>
      <c r="I26" s="157"/>
      <c r="J26" s="157"/>
      <c r="K26" s="157"/>
    </row>
    <row r="27" spans="1:11">
      <c r="A27" s="157"/>
      <c r="B27" s="157" t="s">
        <v>1099</v>
      </c>
      <c r="C27" s="157"/>
      <c r="D27" s="157"/>
      <c r="E27" s="157"/>
      <c r="F27" s="157"/>
      <c r="G27" s="196"/>
      <c r="H27" s="194"/>
      <c r="I27" s="157"/>
      <c r="J27" s="157"/>
      <c r="K27" s="157"/>
    </row>
    <row r="28" spans="1:11">
      <c r="A28" s="157"/>
      <c r="B28" s="157" t="s">
        <v>1100</v>
      </c>
      <c r="C28" s="157"/>
      <c r="D28" s="157"/>
      <c r="E28" s="157"/>
      <c r="F28" s="157"/>
      <c r="G28" s="196"/>
      <c r="H28" s="194"/>
      <c r="I28" s="157"/>
      <c r="J28" s="157"/>
      <c r="K28" s="157"/>
    </row>
    <row r="29" spans="1:11" ht="15.75">
      <c r="A29" s="157"/>
      <c r="B29" s="157" t="s">
        <v>1093</v>
      </c>
      <c r="C29" s="157"/>
      <c r="D29" s="157"/>
      <c r="E29" s="157"/>
      <c r="F29" s="157"/>
      <c r="G29" s="196"/>
      <c r="H29" s="194"/>
      <c r="I29" s="157"/>
      <c r="J29" s="157"/>
      <c r="K29" s="157"/>
    </row>
    <row r="30" spans="1:11">
      <c r="A30" s="157"/>
      <c r="B30" s="157" t="s">
        <v>1094</v>
      </c>
      <c r="C30" s="157"/>
      <c r="D30" s="157"/>
      <c r="E30" s="157"/>
      <c r="F30" s="157"/>
      <c r="G30" s="196"/>
      <c r="H30" s="194"/>
      <c r="I30" s="157"/>
      <c r="J30" s="157"/>
      <c r="K30" s="157"/>
    </row>
    <row r="31" spans="1:11">
      <c r="B31" s="157" t="s">
        <v>1098</v>
      </c>
    </row>
  </sheetData>
  <mergeCells count="4">
    <mergeCell ref="C5:F5"/>
    <mergeCell ref="H5:K5"/>
    <mergeCell ref="C15:F15"/>
    <mergeCell ref="H15:K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3"/>
  <sheetViews>
    <sheetView workbookViewId="0">
      <selection sqref="A1:R43"/>
    </sheetView>
  </sheetViews>
  <sheetFormatPr defaultRowHeight="15"/>
  <sheetData>
    <row r="1" spans="1:18">
      <c r="A1" s="243"/>
      <c r="B1" s="243"/>
      <c r="C1" s="157"/>
      <c r="D1" s="157"/>
      <c r="E1" s="157"/>
      <c r="F1" s="157"/>
      <c r="G1" s="243"/>
      <c r="H1" s="243"/>
      <c r="I1" s="157"/>
      <c r="J1" s="157"/>
      <c r="K1" s="157"/>
      <c r="L1" s="243"/>
      <c r="M1" s="243"/>
      <c r="N1" s="157"/>
      <c r="O1" s="157"/>
      <c r="P1" s="157"/>
      <c r="Q1" s="157"/>
      <c r="R1" s="157"/>
    </row>
    <row r="2" spans="1:18">
      <c r="A2" s="243"/>
      <c r="B2" s="243"/>
      <c r="C2" s="157"/>
      <c r="D2" s="157"/>
      <c r="E2" s="157"/>
      <c r="F2" s="157"/>
      <c r="G2" s="244"/>
      <c r="H2" s="244"/>
      <c r="I2" s="157"/>
      <c r="J2" s="157"/>
      <c r="K2" s="157"/>
      <c r="L2" s="244"/>
      <c r="M2" s="244"/>
      <c r="N2" s="157"/>
      <c r="O2" s="157"/>
      <c r="P2" s="157"/>
      <c r="Q2" s="157"/>
      <c r="R2" s="157"/>
    </row>
    <row r="3" spans="1:18" ht="18.75">
      <c r="A3" s="157"/>
      <c r="B3" s="245" t="s">
        <v>1060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7"/>
      <c r="Q3" s="157"/>
      <c r="R3" s="157"/>
    </row>
    <row r="4" spans="1:18" ht="18.75">
      <c r="A4" s="157"/>
      <c r="B4" s="245" t="s">
        <v>1061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7"/>
      <c r="Q4" s="157"/>
      <c r="R4" s="157"/>
    </row>
    <row r="5" spans="1:18" ht="15" customHeight="1">
      <c r="A5" s="157"/>
      <c r="B5" s="158"/>
      <c r="C5" s="237" t="s">
        <v>1062</v>
      </c>
      <c r="D5" s="238"/>
      <c r="E5" s="238"/>
      <c r="F5" s="239"/>
      <c r="G5" s="159"/>
      <c r="H5" s="240" t="s">
        <v>1063</v>
      </c>
      <c r="I5" s="241"/>
      <c r="J5" s="241"/>
      <c r="K5" s="242"/>
      <c r="L5" s="160"/>
      <c r="M5" s="248" t="s">
        <v>1064</v>
      </c>
      <c r="N5" s="249"/>
      <c r="O5" s="249"/>
      <c r="P5" s="250"/>
      <c r="Q5" s="157"/>
      <c r="R5" s="157"/>
    </row>
    <row r="6" spans="1:18">
      <c r="A6" s="157"/>
      <c r="B6" s="158"/>
      <c r="C6" s="161" t="s">
        <v>1065</v>
      </c>
      <c r="D6" s="161" t="s">
        <v>1066</v>
      </c>
      <c r="E6" s="161" t="s">
        <v>1067</v>
      </c>
      <c r="F6" s="161" t="s">
        <v>1068</v>
      </c>
      <c r="G6" s="162"/>
      <c r="H6" s="163" t="s">
        <v>1065</v>
      </c>
      <c r="I6" s="163" t="s">
        <v>1066</v>
      </c>
      <c r="J6" s="163" t="s">
        <v>1067</v>
      </c>
      <c r="K6" s="163" t="s">
        <v>1068</v>
      </c>
      <c r="L6" s="164"/>
      <c r="M6" s="165" t="s">
        <v>1065</v>
      </c>
      <c r="N6" s="165" t="s">
        <v>1066</v>
      </c>
      <c r="O6" s="165" t="s">
        <v>1067</v>
      </c>
      <c r="P6" s="165" t="s">
        <v>1068</v>
      </c>
      <c r="Q6" s="157"/>
      <c r="R6" s="157"/>
    </row>
    <row r="7" spans="1:18" ht="15.75" thickBot="1">
      <c r="A7" s="157"/>
      <c r="B7" s="158" t="s">
        <v>1069</v>
      </c>
      <c r="C7" s="166" t="s">
        <v>1070</v>
      </c>
      <c r="D7" s="166" t="s">
        <v>1070</v>
      </c>
      <c r="E7" s="166" t="s">
        <v>1070</v>
      </c>
      <c r="F7" s="166" t="s">
        <v>1070</v>
      </c>
      <c r="G7" s="162"/>
      <c r="H7" s="167" t="s">
        <v>1071</v>
      </c>
      <c r="I7" s="167" t="s">
        <v>1071</v>
      </c>
      <c r="J7" s="167" t="s">
        <v>1071</v>
      </c>
      <c r="K7" s="167" t="s">
        <v>1071</v>
      </c>
      <c r="L7" s="168"/>
      <c r="M7" s="169" t="s">
        <v>1072</v>
      </c>
      <c r="N7" s="169" t="s">
        <v>1072</v>
      </c>
      <c r="O7" s="169" t="s">
        <v>1072</v>
      </c>
      <c r="P7" s="169" t="s">
        <v>1072</v>
      </c>
      <c r="Q7" s="157"/>
      <c r="R7" s="157"/>
    </row>
    <row r="8" spans="1:18" ht="15.75" thickTop="1">
      <c r="A8" s="157"/>
      <c r="B8" s="158"/>
      <c r="C8" s="170"/>
      <c r="D8" s="170"/>
      <c r="E8" s="170"/>
      <c r="F8" s="170"/>
      <c r="G8" s="171"/>
      <c r="H8" s="172"/>
      <c r="I8" s="172"/>
      <c r="J8" s="172"/>
      <c r="K8" s="172"/>
      <c r="L8" s="173"/>
      <c r="M8" s="172"/>
      <c r="N8" s="170"/>
      <c r="O8" s="170"/>
      <c r="P8" s="170"/>
      <c r="Q8" s="157"/>
      <c r="R8" s="157"/>
    </row>
    <row r="9" spans="1:18">
      <c r="A9" s="157"/>
      <c r="B9" s="158" t="s">
        <v>1073</v>
      </c>
      <c r="C9" s="174" t="s">
        <v>1074</v>
      </c>
      <c r="D9" s="174" t="s">
        <v>1074</v>
      </c>
      <c r="E9" s="174" t="s">
        <v>1074</v>
      </c>
      <c r="F9" s="174" t="s">
        <v>1074</v>
      </c>
      <c r="G9" s="174" t="s">
        <v>1075</v>
      </c>
      <c r="H9" s="174" t="s">
        <v>1076</v>
      </c>
      <c r="I9" s="174" t="s">
        <v>1076</v>
      </c>
      <c r="J9" s="174" t="s">
        <v>1076</v>
      </c>
      <c r="K9" s="174" t="s">
        <v>1076</v>
      </c>
      <c r="L9" s="174" t="s">
        <v>1075</v>
      </c>
      <c r="M9" s="174" t="s">
        <v>1077</v>
      </c>
      <c r="N9" s="174" t="s">
        <v>1077</v>
      </c>
      <c r="O9" s="174" t="s">
        <v>1077</v>
      </c>
      <c r="P9" s="174" t="s">
        <v>1077</v>
      </c>
      <c r="Q9" s="157"/>
      <c r="R9" s="157"/>
    </row>
    <row r="10" spans="1:18">
      <c r="A10" s="157"/>
      <c r="B10" s="175"/>
      <c r="C10" s="174"/>
      <c r="D10" s="174"/>
      <c r="E10" s="174"/>
      <c r="F10" s="174"/>
      <c r="G10" s="157"/>
      <c r="H10" s="176"/>
      <c r="I10" s="157"/>
      <c r="J10" s="157"/>
      <c r="K10" s="177"/>
      <c r="L10" s="157"/>
      <c r="M10" s="176"/>
      <c r="N10" s="157"/>
      <c r="O10" s="157"/>
      <c r="P10" s="177"/>
      <c r="Q10" s="157"/>
      <c r="R10" s="157"/>
    </row>
    <row r="11" spans="1:18">
      <c r="A11" s="157"/>
      <c r="B11" s="158" t="s">
        <v>1078</v>
      </c>
      <c r="C11" s="166" t="s">
        <v>1079</v>
      </c>
      <c r="D11" s="166"/>
      <c r="E11" s="166"/>
      <c r="F11" s="166"/>
      <c r="G11" s="162"/>
      <c r="H11" s="167" t="s">
        <v>1079</v>
      </c>
      <c r="I11" s="167"/>
      <c r="J11" s="167"/>
      <c r="K11" s="167"/>
      <c r="L11" s="178"/>
      <c r="M11" s="169" t="s">
        <v>1080</v>
      </c>
      <c r="N11" s="179"/>
      <c r="O11" s="179"/>
      <c r="P11" s="179"/>
      <c r="Q11" s="157"/>
      <c r="R11" s="157"/>
    </row>
    <row r="12" spans="1:18">
      <c r="A12" s="157"/>
      <c r="B12" s="158"/>
      <c r="C12" s="180"/>
      <c r="D12" s="170"/>
      <c r="E12" s="170"/>
      <c r="F12" s="170"/>
      <c r="G12" s="171"/>
      <c r="H12" s="172"/>
      <c r="I12" s="172"/>
      <c r="J12" s="172"/>
      <c r="K12" s="172"/>
      <c r="L12" s="173"/>
      <c r="M12" s="172"/>
      <c r="N12" s="170"/>
      <c r="O12" s="170"/>
      <c r="P12" s="170"/>
      <c r="Q12" s="157"/>
      <c r="R12" s="157"/>
    </row>
    <row r="13" spans="1:18" ht="15.75" thickBot="1">
      <c r="A13" s="157"/>
      <c r="B13" s="181" t="s">
        <v>1081</v>
      </c>
      <c r="C13" s="182" t="s">
        <v>1082</v>
      </c>
      <c r="D13" s="182" t="s">
        <v>1083</v>
      </c>
      <c r="E13" s="182" t="s">
        <v>1083</v>
      </c>
      <c r="F13" s="182" t="s">
        <v>1083</v>
      </c>
      <c r="G13" s="183"/>
      <c r="H13" s="184" t="s">
        <v>1084</v>
      </c>
      <c r="I13" s="184" t="s">
        <v>1079</v>
      </c>
      <c r="J13" s="184" t="s">
        <v>1079</v>
      </c>
      <c r="K13" s="184" t="s">
        <v>1079</v>
      </c>
      <c r="L13" s="183"/>
      <c r="M13" s="185" t="s">
        <v>1085</v>
      </c>
      <c r="N13" s="185" t="s">
        <v>1086</v>
      </c>
      <c r="O13" s="185" t="s">
        <v>1086</v>
      </c>
      <c r="P13" s="185" t="s">
        <v>1086</v>
      </c>
      <c r="Q13" s="157"/>
      <c r="R13" s="157"/>
    </row>
    <row r="14" spans="1:18" ht="15.75" thickTop="1">
      <c r="A14" s="157"/>
      <c r="B14" s="186" t="s">
        <v>1087</v>
      </c>
      <c r="C14" s="187" t="s">
        <v>1088</v>
      </c>
      <c r="D14" s="188"/>
      <c r="E14" s="187"/>
      <c r="F14" s="187"/>
      <c r="G14" s="189"/>
      <c r="H14" s="187" t="s">
        <v>1088</v>
      </c>
      <c r="I14" s="189"/>
      <c r="J14" s="189"/>
      <c r="K14" s="190"/>
      <c r="L14" s="189"/>
      <c r="M14" s="187" t="s">
        <v>1088</v>
      </c>
      <c r="N14" s="189"/>
      <c r="O14" s="189"/>
      <c r="P14" s="190"/>
      <c r="Q14" s="157"/>
      <c r="R14" s="157"/>
    </row>
    <row r="15" spans="1:18">
      <c r="A15" s="243"/>
      <c r="B15" s="243"/>
      <c r="C15" s="157"/>
      <c r="D15" s="157"/>
      <c r="E15" s="157"/>
      <c r="F15" s="157"/>
      <c r="G15" s="243"/>
      <c r="H15" s="243"/>
      <c r="I15" s="157"/>
      <c r="J15" s="157"/>
      <c r="K15" s="157"/>
      <c r="L15" s="243"/>
      <c r="M15" s="243"/>
      <c r="N15" s="157"/>
      <c r="O15" s="157"/>
      <c r="P15" s="157"/>
      <c r="Q15" s="157"/>
      <c r="R15" s="157"/>
    </row>
    <row r="16" spans="1:18">
      <c r="A16" s="157"/>
      <c r="B16" s="157" t="s">
        <v>1089</v>
      </c>
      <c r="C16" s="157"/>
      <c r="D16" s="157"/>
      <c r="E16" s="157"/>
      <c r="F16" s="157"/>
      <c r="G16" s="243"/>
      <c r="H16" s="243"/>
      <c r="I16" s="157"/>
      <c r="J16" s="157"/>
      <c r="K16" s="157"/>
      <c r="L16" s="157"/>
      <c r="M16" s="157">
        <v>850</v>
      </c>
      <c r="N16" s="157"/>
      <c r="O16" s="157"/>
      <c r="P16" s="157"/>
      <c r="Q16" s="157"/>
      <c r="R16" s="157"/>
    </row>
    <row r="17" spans="1:18">
      <c r="A17" s="157"/>
      <c r="B17" s="157" t="s">
        <v>1090</v>
      </c>
      <c r="C17" s="157"/>
      <c r="D17" s="157"/>
      <c r="E17" s="157"/>
      <c r="F17" s="157"/>
      <c r="G17" s="243"/>
      <c r="H17" s="243"/>
      <c r="I17" s="157"/>
      <c r="J17" s="157"/>
      <c r="K17" s="157"/>
      <c r="L17" s="157"/>
      <c r="M17" s="157">
        <v>950</v>
      </c>
      <c r="N17" s="157"/>
      <c r="O17" s="157"/>
      <c r="P17" s="157"/>
      <c r="Q17" s="157"/>
      <c r="R17" s="157"/>
    </row>
    <row r="18" spans="1:18">
      <c r="A18" s="157"/>
      <c r="B18" s="157" t="s">
        <v>1091</v>
      </c>
      <c r="C18" s="157"/>
      <c r="D18" s="157"/>
      <c r="E18" s="157"/>
      <c r="F18" s="157"/>
      <c r="G18" s="243"/>
      <c r="H18" s="243"/>
      <c r="I18" s="157"/>
      <c r="J18" s="157"/>
      <c r="K18" s="157"/>
      <c r="L18" s="243"/>
      <c r="M18" s="243"/>
      <c r="N18" s="157"/>
      <c r="O18" s="157"/>
      <c r="P18" s="157"/>
      <c r="Q18" s="157"/>
      <c r="R18" s="157"/>
    </row>
    <row r="19" spans="1:18">
      <c r="A19" s="157"/>
      <c r="B19" s="157" t="s">
        <v>1092</v>
      </c>
      <c r="C19" s="157"/>
      <c r="D19" s="157"/>
      <c r="E19" s="157"/>
      <c r="F19" s="157"/>
      <c r="G19" s="243"/>
      <c r="H19" s="243"/>
      <c r="I19" s="157"/>
      <c r="J19" s="157"/>
      <c r="K19" s="157"/>
      <c r="L19" s="243"/>
      <c r="M19" s="243"/>
      <c r="N19" s="157"/>
      <c r="O19" s="157"/>
      <c r="P19" s="157"/>
      <c r="Q19" s="157"/>
      <c r="R19" s="157"/>
    </row>
    <row r="20" spans="1:18" ht="15.75">
      <c r="A20" s="157"/>
      <c r="B20" s="157" t="s">
        <v>1093</v>
      </c>
      <c r="C20" s="157"/>
      <c r="D20" s="157"/>
      <c r="E20" s="157"/>
      <c r="F20" s="157"/>
      <c r="G20" s="243"/>
      <c r="H20" s="243"/>
      <c r="I20" s="157"/>
      <c r="J20" s="157"/>
      <c r="K20" s="157"/>
      <c r="L20" s="243"/>
      <c r="M20" s="243"/>
      <c r="N20" s="157"/>
      <c r="O20" s="157"/>
      <c r="P20" s="157"/>
      <c r="Q20" s="157"/>
      <c r="R20" s="157"/>
    </row>
    <row r="21" spans="1:18">
      <c r="A21" s="157"/>
      <c r="B21" s="157" t="s">
        <v>1094</v>
      </c>
      <c r="C21" s="157"/>
      <c r="D21" s="157"/>
      <c r="E21" s="157"/>
      <c r="F21" s="157"/>
      <c r="G21" s="243"/>
      <c r="H21" s="243"/>
      <c r="I21" s="157"/>
      <c r="J21" s="157"/>
      <c r="K21" s="157"/>
      <c r="L21" s="243"/>
      <c r="M21" s="243"/>
      <c r="N21" s="157"/>
      <c r="O21" s="157"/>
      <c r="P21" s="157"/>
      <c r="Q21" s="157"/>
      <c r="R21" s="157"/>
    </row>
    <row r="22" spans="1:18">
      <c r="A22" s="243"/>
      <c r="B22" s="243"/>
      <c r="C22" s="157"/>
      <c r="D22" s="157"/>
      <c r="E22" s="157"/>
      <c r="F22" s="157"/>
      <c r="G22" s="243"/>
      <c r="H22" s="243"/>
      <c r="I22" s="157"/>
      <c r="J22" s="157"/>
      <c r="K22" s="157"/>
      <c r="L22" s="243"/>
      <c r="M22" s="243"/>
      <c r="N22" s="157"/>
      <c r="O22" s="157"/>
      <c r="P22" s="157"/>
      <c r="Q22" s="157"/>
      <c r="R22" s="157"/>
    </row>
    <row r="23" spans="1:18">
      <c r="A23" s="243"/>
      <c r="B23" s="243"/>
      <c r="C23" s="157"/>
      <c r="D23" s="157"/>
      <c r="E23" s="157"/>
      <c r="F23" s="157"/>
      <c r="G23" s="243"/>
      <c r="H23" s="243"/>
      <c r="I23" s="157"/>
      <c r="J23" s="157"/>
      <c r="K23" s="157"/>
      <c r="L23" s="243"/>
      <c r="M23" s="243"/>
      <c r="N23" s="157"/>
      <c r="O23" s="157"/>
      <c r="P23" s="157"/>
      <c r="Q23" s="157"/>
      <c r="R23" s="157"/>
    </row>
    <row r="24" spans="1:18">
      <c r="A24" s="243"/>
      <c r="B24" s="243"/>
      <c r="C24" s="157"/>
      <c r="D24" s="157"/>
      <c r="E24" s="157"/>
      <c r="F24" s="157"/>
      <c r="G24" s="243"/>
      <c r="H24" s="243"/>
      <c r="I24" s="157"/>
      <c r="J24" s="157"/>
      <c r="K24" s="157"/>
      <c r="L24" s="243"/>
      <c r="M24" s="243"/>
      <c r="N24" s="157"/>
      <c r="O24" s="157"/>
      <c r="P24" s="157"/>
      <c r="Q24" s="157"/>
      <c r="R24" s="157"/>
    </row>
    <row r="25" spans="1:18">
      <c r="A25" s="243"/>
      <c r="B25" s="243"/>
      <c r="C25" s="157"/>
      <c r="D25" s="157"/>
      <c r="E25" s="157"/>
      <c r="F25" s="157"/>
      <c r="G25" s="243"/>
      <c r="H25" s="243"/>
      <c r="I25" s="157"/>
      <c r="J25" s="157"/>
      <c r="K25" s="157"/>
      <c r="L25" s="243"/>
      <c r="M25" s="243"/>
      <c r="N25" s="157"/>
      <c r="O25" s="157"/>
      <c r="P25" s="157"/>
      <c r="Q25" s="157"/>
      <c r="R25" s="157"/>
    </row>
    <row r="26" spans="1:18">
      <c r="A26" s="243"/>
      <c r="B26" s="243"/>
      <c r="C26" s="157"/>
      <c r="D26" s="157"/>
      <c r="E26" s="157"/>
      <c r="F26" s="157"/>
      <c r="G26" s="243"/>
      <c r="H26" s="243"/>
      <c r="I26" s="157"/>
      <c r="J26" s="157"/>
      <c r="K26" s="157"/>
      <c r="L26" s="243"/>
      <c r="M26" s="243"/>
      <c r="N26" s="157"/>
      <c r="O26" s="157"/>
      <c r="P26" s="157"/>
      <c r="Q26" s="157"/>
      <c r="R26" s="157"/>
    </row>
    <row r="27" spans="1:18">
      <c r="A27" s="243"/>
      <c r="B27" s="243"/>
      <c r="C27" s="157"/>
      <c r="D27" s="157"/>
      <c r="E27" s="157"/>
      <c r="F27" s="157"/>
      <c r="G27" s="243"/>
      <c r="H27" s="243"/>
      <c r="I27" s="157"/>
      <c r="J27" s="157"/>
      <c r="K27" s="157"/>
      <c r="L27" s="243"/>
      <c r="M27" s="243"/>
      <c r="N27" s="157"/>
      <c r="O27" s="157"/>
      <c r="P27" s="157"/>
      <c r="Q27" s="157"/>
      <c r="R27" s="157"/>
    </row>
    <row r="28" spans="1:18">
      <c r="A28" s="243"/>
      <c r="B28" s="243"/>
      <c r="C28" s="157"/>
      <c r="D28" s="157"/>
      <c r="E28" s="157"/>
      <c r="F28" s="157"/>
      <c r="G28" s="243"/>
      <c r="H28" s="243"/>
      <c r="I28" s="157"/>
      <c r="J28" s="157"/>
      <c r="K28" s="157"/>
      <c r="L28" s="243"/>
      <c r="M28" s="243"/>
      <c r="N28" s="157"/>
      <c r="O28" s="157"/>
      <c r="P28" s="157"/>
      <c r="Q28" s="157"/>
      <c r="R28" s="157"/>
    </row>
    <row r="29" spans="1:18">
      <c r="A29" s="243"/>
      <c r="B29" s="243"/>
      <c r="C29" s="157"/>
      <c r="D29" s="157"/>
      <c r="E29" s="157"/>
      <c r="F29" s="157"/>
      <c r="G29" s="243"/>
      <c r="H29" s="243"/>
      <c r="I29" s="157"/>
      <c r="J29" s="157"/>
      <c r="K29" s="157"/>
      <c r="L29" s="243"/>
      <c r="M29" s="243"/>
      <c r="N29" s="157"/>
      <c r="O29" s="157"/>
      <c r="P29" s="157"/>
      <c r="Q29" s="157"/>
      <c r="R29" s="157"/>
    </row>
    <row r="30" spans="1:18">
      <c r="A30" s="243"/>
      <c r="B30" s="243"/>
      <c r="C30" s="157"/>
      <c r="D30" s="157"/>
      <c r="E30" s="157"/>
      <c r="F30" s="157"/>
      <c r="G30" s="243"/>
      <c r="H30" s="243"/>
      <c r="I30" s="157"/>
      <c r="J30" s="157"/>
      <c r="K30" s="157"/>
      <c r="L30" s="243"/>
      <c r="M30" s="243"/>
      <c r="N30" s="157"/>
      <c r="O30" s="157"/>
      <c r="P30" s="157"/>
      <c r="Q30" s="157"/>
      <c r="R30" s="157"/>
    </row>
    <row r="31" spans="1:18">
      <c r="A31" s="243"/>
      <c r="B31" s="243"/>
      <c r="C31" s="157"/>
      <c r="D31" s="157"/>
      <c r="E31" s="157"/>
      <c r="F31" s="157"/>
      <c r="G31" s="243"/>
      <c r="H31" s="243"/>
      <c r="I31" s="157"/>
      <c r="J31" s="157"/>
      <c r="K31" s="157"/>
      <c r="L31" s="243"/>
      <c r="M31" s="243"/>
      <c r="N31" s="157"/>
      <c r="O31" s="157"/>
      <c r="P31" s="157"/>
      <c r="Q31" s="157"/>
      <c r="R31" s="157"/>
    </row>
    <row r="32" spans="1:18">
      <c r="A32" s="243"/>
      <c r="B32" s="243"/>
      <c r="C32" s="157"/>
      <c r="D32" s="157"/>
      <c r="E32" s="157"/>
      <c r="F32" s="157"/>
      <c r="G32" s="243"/>
      <c r="H32" s="243"/>
      <c r="I32" s="157"/>
      <c r="J32" s="157"/>
      <c r="K32" s="157"/>
      <c r="L32" s="243"/>
      <c r="M32" s="243"/>
      <c r="N32" s="157"/>
      <c r="O32" s="157"/>
      <c r="P32" s="157"/>
      <c r="Q32" s="157"/>
      <c r="R32" s="157"/>
    </row>
    <row r="33" spans="1:18">
      <c r="A33" s="243"/>
      <c r="B33" s="243"/>
      <c r="C33" s="157"/>
      <c r="D33" s="157"/>
      <c r="E33" s="157"/>
      <c r="F33" s="157"/>
      <c r="G33" s="243"/>
      <c r="H33" s="243"/>
      <c r="I33" s="157"/>
      <c r="J33" s="157"/>
      <c r="K33" s="157"/>
      <c r="L33" s="243"/>
      <c r="M33" s="243"/>
      <c r="N33" s="157"/>
      <c r="O33" s="157"/>
      <c r="P33" s="157"/>
      <c r="Q33" s="157"/>
      <c r="R33" s="157"/>
    </row>
    <row r="34" spans="1:18">
      <c r="A34" s="243"/>
      <c r="B34" s="243"/>
      <c r="C34" s="157"/>
      <c r="D34" s="157"/>
      <c r="E34" s="157"/>
      <c r="F34" s="157"/>
      <c r="G34" s="243"/>
      <c r="H34" s="243"/>
      <c r="I34" s="157"/>
      <c r="J34" s="157"/>
      <c r="K34" s="157"/>
      <c r="L34" s="243"/>
      <c r="M34" s="243"/>
      <c r="N34" s="157"/>
      <c r="O34" s="157"/>
      <c r="P34" s="157"/>
      <c r="Q34" s="157"/>
      <c r="R34" s="157"/>
    </row>
    <row r="35" spans="1:18">
      <c r="A35" s="243"/>
      <c r="B35" s="243"/>
      <c r="C35" s="157"/>
      <c r="D35" s="157"/>
      <c r="E35" s="157"/>
      <c r="F35" s="157"/>
      <c r="G35" s="243"/>
      <c r="H35" s="243"/>
      <c r="I35" s="157"/>
      <c r="J35" s="157"/>
      <c r="K35" s="157"/>
      <c r="L35" s="243"/>
      <c r="M35" s="243"/>
      <c r="N35" s="157"/>
      <c r="O35" s="157"/>
      <c r="P35" s="157"/>
      <c r="Q35" s="157"/>
      <c r="R35" s="157"/>
    </row>
    <row r="36" spans="1:18">
      <c r="A36" s="243"/>
      <c r="B36" s="243"/>
      <c r="C36" s="157"/>
      <c r="D36" s="157"/>
      <c r="E36" s="157"/>
      <c r="F36" s="157"/>
      <c r="G36" s="243"/>
      <c r="H36" s="243"/>
      <c r="I36" s="157"/>
      <c r="J36" s="157"/>
      <c r="K36" s="157"/>
      <c r="L36" s="243"/>
      <c r="M36" s="243"/>
      <c r="N36" s="157"/>
      <c r="O36" s="157"/>
      <c r="P36" s="157"/>
      <c r="Q36" s="157"/>
      <c r="R36" s="157"/>
    </row>
    <row r="37" spans="1:18">
      <c r="A37" s="243"/>
      <c r="B37" s="243"/>
      <c r="C37" s="157"/>
      <c r="D37" s="157"/>
      <c r="E37" s="157"/>
      <c r="F37" s="157"/>
      <c r="G37" s="243"/>
      <c r="H37" s="243"/>
      <c r="I37" s="157"/>
      <c r="J37" s="157"/>
      <c r="K37" s="157"/>
      <c r="L37" s="243"/>
      <c r="M37" s="243"/>
      <c r="N37" s="157"/>
      <c r="O37" s="157"/>
      <c r="P37" s="157"/>
      <c r="Q37" s="157"/>
      <c r="R37" s="157"/>
    </row>
    <row r="38" spans="1:18">
      <c r="A38" s="243"/>
      <c r="B38" s="243"/>
      <c r="C38" s="157"/>
      <c r="D38" s="157"/>
      <c r="E38" s="157"/>
      <c r="F38" s="157"/>
      <c r="G38" s="243"/>
      <c r="H38" s="243"/>
      <c r="I38" s="157"/>
      <c r="J38" s="157"/>
      <c r="K38" s="157"/>
      <c r="L38" s="243"/>
      <c r="M38" s="243"/>
      <c r="N38" s="157"/>
      <c r="O38" s="157"/>
      <c r="P38" s="157"/>
      <c r="Q38" s="157"/>
      <c r="R38" s="157"/>
    </row>
    <row r="39" spans="1:18">
      <c r="A39" s="243"/>
      <c r="B39" s="243"/>
      <c r="C39" s="157"/>
      <c r="D39" s="157"/>
      <c r="E39" s="157"/>
      <c r="F39" s="157"/>
      <c r="G39" s="243"/>
      <c r="H39" s="243"/>
      <c r="I39" s="157"/>
      <c r="J39" s="157"/>
      <c r="K39" s="157"/>
      <c r="L39" s="243"/>
      <c r="M39" s="243"/>
      <c r="N39" s="157"/>
      <c r="O39" s="157"/>
      <c r="P39" s="157"/>
      <c r="Q39" s="157"/>
      <c r="R39" s="157"/>
    </row>
    <row r="40" spans="1:18">
      <c r="A40" s="243"/>
      <c r="B40" s="243"/>
      <c r="C40" s="157"/>
      <c r="D40" s="157"/>
      <c r="E40" s="157"/>
      <c r="F40" s="157"/>
      <c r="G40" s="243"/>
      <c r="H40" s="243"/>
      <c r="I40" s="157"/>
      <c r="J40" s="157"/>
      <c r="K40" s="157"/>
      <c r="L40" s="243"/>
      <c r="M40" s="243"/>
      <c r="N40" s="157"/>
      <c r="O40" s="157"/>
      <c r="P40" s="157"/>
      <c r="Q40" s="157"/>
      <c r="R40" s="157"/>
    </row>
    <row r="41" spans="1:18">
      <c r="A41" s="243"/>
      <c r="B41" s="243"/>
      <c r="C41" s="157"/>
      <c r="D41" s="157"/>
      <c r="E41" s="157"/>
      <c r="F41" s="157"/>
      <c r="G41" s="243"/>
      <c r="H41" s="243"/>
      <c r="I41" s="157"/>
      <c r="J41" s="157"/>
      <c r="K41" s="157"/>
      <c r="L41" s="243"/>
      <c r="M41" s="243"/>
      <c r="N41" s="157"/>
      <c r="O41" s="157"/>
      <c r="P41" s="157"/>
      <c r="Q41" s="157"/>
      <c r="R41" s="157"/>
    </row>
    <row r="42" spans="1:18">
      <c r="A42" s="243"/>
      <c r="B42" s="243"/>
      <c r="C42" s="157"/>
      <c r="D42" s="157"/>
      <c r="E42" s="157"/>
      <c r="F42" s="157"/>
      <c r="G42" s="243"/>
      <c r="H42" s="243"/>
      <c r="I42" s="157"/>
      <c r="J42" s="157"/>
      <c r="K42" s="157"/>
      <c r="L42" s="243"/>
      <c r="M42" s="243"/>
      <c r="N42" s="157"/>
      <c r="O42" s="157"/>
      <c r="P42" s="157"/>
      <c r="Q42" s="157"/>
      <c r="R42" s="157"/>
    </row>
    <row r="43" spans="1:18">
      <c r="A43" s="243"/>
      <c r="B43" s="243"/>
      <c r="C43" s="157"/>
      <c r="D43" s="157"/>
      <c r="E43" s="157"/>
      <c r="F43" s="157"/>
      <c r="G43" s="243"/>
      <c r="H43" s="243"/>
      <c r="I43" s="157"/>
      <c r="J43" s="157"/>
      <c r="K43" s="157"/>
      <c r="L43" s="243"/>
      <c r="M43" s="243"/>
      <c r="N43" s="157"/>
      <c r="O43" s="157"/>
      <c r="P43" s="157"/>
      <c r="Q43" s="157"/>
      <c r="R43" s="157"/>
    </row>
  </sheetData>
  <mergeCells count="90">
    <mergeCell ref="A43:B43"/>
    <mergeCell ref="G43:H43"/>
    <mergeCell ref="L43:M43"/>
    <mergeCell ref="A41:B41"/>
    <mergeCell ref="G41:H41"/>
    <mergeCell ref="L41:M41"/>
    <mergeCell ref="A42:B42"/>
    <mergeCell ref="G42:H42"/>
    <mergeCell ref="L42:M42"/>
    <mergeCell ref="A39:B39"/>
    <mergeCell ref="G39:H39"/>
    <mergeCell ref="L39:M39"/>
    <mergeCell ref="A40:B40"/>
    <mergeCell ref="G40:H40"/>
    <mergeCell ref="L40:M40"/>
    <mergeCell ref="A37:B37"/>
    <mergeCell ref="G37:H37"/>
    <mergeCell ref="L37:M37"/>
    <mergeCell ref="A38:B38"/>
    <mergeCell ref="G38:H38"/>
    <mergeCell ref="L38:M38"/>
    <mergeCell ref="A35:B35"/>
    <mergeCell ref="G35:H35"/>
    <mergeCell ref="L35:M35"/>
    <mergeCell ref="A36:B36"/>
    <mergeCell ref="G36:H36"/>
    <mergeCell ref="L36:M36"/>
    <mergeCell ref="A33:B33"/>
    <mergeCell ref="G33:H33"/>
    <mergeCell ref="L33:M33"/>
    <mergeCell ref="A34:B34"/>
    <mergeCell ref="G34:H34"/>
    <mergeCell ref="L34:M34"/>
    <mergeCell ref="A31:B31"/>
    <mergeCell ref="G31:H31"/>
    <mergeCell ref="L31:M31"/>
    <mergeCell ref="A32:B32"/>
    <mergeCell ref="G32:H32"/>
    <mergeCell ref="L32:M32"/>
    <mergeCell ref="A29:B29"/>
    <mergeCell ref="G29:H29"/>
    <mergeCell ref="L29:M29"/>
    <mergeCell ref="A30:B30"/>
    <mergeCell ref="G30:H30"/>
    <mergeCell ref="L30:M30"/>
    <mergeCell ref="A27:B27"/>
    <mergeCell ref="G27:H27"/>
    <mergeCell ref="L27:M27"/>
    <mergeCell ref="A28:B28"/>
    <mergeCell ref="G28:H28"/>
    <mergeCell ref="L28:M28"/>
    <mergeCell ref="A25:B25"/>
    <mergeCell ref="G25:H25"/>
    <mergeCell ref="L25:M25"/>
    <mergeCell ref="A26:B26"/>
    <mergeCell ref="G26:H26"/>
    <mergeCell ref="L26:M26"/>
    <mergeCell ref="A23:B23"/>
    <mergeCell ref="G23:H23"/>
    <mergeCell ref="L23:M23"/>
    <mergeCell ref="A24:B24"/>
    <mergeCell ref="G24:H24"/>
    <mergeCell ref="L24:M24"/>
    <mergeCell ref="G20:H20"/>
    <mergeCell ref="L20:M20"/>
    <mergeCell ref="G21:H21"/>
    <mergeCell ref="L21:M21"/>
    <mergeCell ref="A22:B22"/>
    <mergeCell ref="G22:H22"/>
    <mergeCell ref="L22:M22"/>
    <mergeCell ref="G16:H16"/>
    <mergeCell ref="G17:H17"/>
    <mergeCell ref="G18:H18"/>
    <mergeCell ref="L18:M18"/>
    <mergeCell ref="G19:H19"/>
    <mergeCell ref="L19:M19"/>
    <mergeCell ref="A15:B15"/>
    <mergeCell ref="G15:H15"/>
    <mergeCell ref="L15:M15"/>
    <mergeCell ref="A1:B1"/>
    <mergeCell ref="G1:H1"/>
    <mergeCell ref="L1:M1"/>
    <mergeCell ref="A2:B2"/>
    <mergeCell ref="G2:H2"/>
    <mergeCell ref="L2:M2"/>
    <mergeCell ref="B3:P3"/>
    <mergeCell ref="B4:P4"/>
    <mergeCell ref="C5:F5"/>
    <mergeCell ref="H5:K5"/>
    <mergeCell ref="M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79"/>
  <sheetViews>
    <sheetView showGridLines="0" topLeftCell="A2" zoomScale="90" zoomScaleNormal="90" workbookViewId="0">
      <selection activeCell="E12" sqref="E12"/>
    </sheetView>
  </sheetViews>
  <sheetFormatPr defaultColWidth="9.140625" defaultRowHeight="21"/>
  <cols>
    <col min="1" max="1" width="13.85546875" style="100" bestFit="1" customWidth="1"/>
    <col min="2" max="2" width="22" style="100" customWidth="1"/>
    <col min="3" max="3" width="23.5703125" style="100" customWidth="1"/>
    <col min="4" max="4" width="25" style="100" customWidth="1"/>
    <col min="5" max="5" width="16.85546875" style="100" customWidth="1"/>
    <col min="6" max="6" width="50.7109375" style="100" customWidth="1"/>
    <col min="7" max="7" width="19.7109375" style="22" customWidth="1"/>
    <col min="8" max="8" width="17.42578125" style="22" customWidth="1"/>
    <col min="9" max="9" width="12.28515625" style="23" customWidth="1"/>
    <col min="10" max="10" width="11.5703125" style="23" customWidth="1"/>
    <col min="11" max="11" width="12.28515625" style="23" customWidth="1"/>
    <col min="12" max="12" width="16.7109375" style="22" customWidth="1"/>
    <col min="13" max="14" width="9.140625" style="22" customWidth="1"/>
    <col min="15" max="15" width="18" style="22" customWidth="1"/>
    <col min="16" max="16" width="16.140625" style="22" customWidth="1"/>
    <col min="17" max="17" width="17.140625" style="22" customWidth="1"/>
    <col min="18" max="18" width="12.85546875" style="22" customWidth="1"/>
    <col min="19" max="16384" width="9.140625" style="22"/>
  </cols>
  <sheetData>
    <row r="1" spans="1:22" ht="32.1" customHeight="1">
      <c r="A1" s="104" t="s">
        <v>197</v>
      </c>
      <c r="B1" s="105"/>
      <c r="C1" s="105"/>
      <c r="D1" s="105"/>
      <c r="E1" s="105"/>
      <c r="F1" s="105"/>
    </row>
    <row r="2" spans="1:22" ht="32.1" customHeight="1">
      <c r="A2" s="98"/>
      <c r="B2" s="98" t="s">
        <v>198</v>
      </c>
      <c r="C2" s="98" t="s">
        <v>199</v>
      </c>
      <c r="D2" s="98" t="s">
        <v>200</v>
      </c>
      <c r="E2" s="98" t="s">
        <v>201</v>
      </c>
      <c r="F2" s="98"/>
      <c r="G2" s="21"/>
      <c r="H2" s="21" t="s">
        <v>202</v>
      </c>
      <c r="I2" s="42" t="s">
        <v>203</v>
      </c>
      <c r="J2" s="42" t="s">
        <v>204</v>
      </c>
      <c r="K2" s="42" t="s">
        <v>205</v>
      </c>
      <c r="L2" s="21" t="s">
        <v>206</v>
      </c>
      <c r="M2" s="42" t="s">
        <v>207</v>
      </c>
      <c r="N2" s="22" t="s">
        <v>208</v>
      </c>
      <c r="O2" s="22" t="s">
        <v>209</v>
      </c>
    </row>
    <row r="3" spans="1:22" ht="32.1" customHeight="1" thickBot="1">
      <c r="A3" s="98" t="s">
        <v>17</v>
      </c>
      <c r="B3" s="98">
        <v>99</v>
      </c>
      <c r="C3" s="106">
        <v>48300</v>
      </c>
      <c r="D3" s="106">
        <f>P3</f>
        <v>55700</v>
      </c>
      <c r="E3" s="106">
        <f t="shared" ref="E3:E5" si="0">C3-D3</f>
        <v>-7400</v>
      </c>
      <c r="F3" s="98"/>
      <c r="G3" s="21"/>
      <c r="H3" s="21">
        <f>6000</f>
        <v>6000</v>
      </c>
      <c r="I3" s="42">
        <v>3000</v>
      </c>
      <c r="J3" s="42">
        <v>16000</v>
      </c>
      <c r="K3" s="42">
        <v>4000</v>
      </c>
      <c r="L3" s="21">
        <v>4000</v>
      </c>
      <c r="M3" s="22">
        <v>1200</v>
      </c>
      <c r="N3" s="22">
        <v>500</v>
      </c>
      <c r="O3" s="22">
        <v>21000</v>
      </c>
      <c r="P3" s="22">
        <f>SUBTOTAL(9,H3:O3)</f>
        <v>55700</v>
      </c>
    </row>
    <row r="4" spans="1:22" ht="32.1" customHeight="1">
      <c r="A4" s="98" t="s">
        <v>43</v>
      </c>
      <c r="B4" s="98">
        <v>84</v>
      </c>
      <c r="C4" s="106">
        <v>39575</v>
      </c>
      <c r="D4" s="106">
        <f t="shared" ref="D4:D5" si="1">P4</f>
        <v>55700</v>
      </c>
      <c r="E4" s="106">
        <f t="shared" si="0"/>
        <v>-16125</v>
      </c>
      <c r="F4" s="98"/>
      <c r="G4" s="21"/>
      <c r="H4" s="21">
        <f>6000</f>
        <v>6000</v>
      </c>
      <c r="I4" s="42">
        <v>3000</v>
      </c>
      <c r="J4" s="42">
        <v>16000</v>
      </c>
      <c r="K4" s="42">
        <v>4000</v>
      </c>
      <c r="L4" s="21">
        <v>4000</v>
      </c>
      <c r="M4" s="22">
        <v>1200</v>
      </c>
      <c r="N4" s="22">
        <v>500</v>
      </c>
      <c r="O4" s="22">
        <v>21000</v>
      </c>
      <c r="P4" s="22">
        <f>SUBTOTAL(9,H4:O4)</f>
        <v>55700</v>
      </c>
      <c r="Q4" s="87"/>
      <c r="R4" s="87"/>
      <c r="S4" s="88"/>
      <c r="T4" s="77"/>
      <c r="U4" s="78"/>
      <c r="V4" s="79"/>
    </row>
    <row r="5" spans="1:22" ht="32.1" customHeight="1">
      <c r="A5" s="98" t="s">
        <v>210</v>
      </c>
      <c r="B5" s="98">
        <f>18+15</f>
        <v>33</v>
      </c>
      <c r="C5" s="106">
        <v>20600</v>
      </c>
      <c r="D5" s="106">
        <f t="shared" si="1"/>
        <v>49300</v>
      </c>
      <c r="E5" s="106">
        <f t="shared" si="0"/>
        <v>-28700</v>
      </c>
      <c r="F5" s="98" t="s">
        <v>211</v>
      </c>
      <c r="G5" s="21"/>
      <c r="H5" s="21">
        <f>6000</f>
        <v>6000</v>
      </c>
      <c r="I5" s="42">
        <v>3000</v>
      </c>
      <c r="J5" s="42">
        <v>16000</v>
      </c>
      <c r="K5" s="42">
        <v>4000</v>
      </c>
      <c r="L5" s="21">
        <v>4000</v>
      </c>
      <c r="M5" s="22">
        <v>800</v>
      </c>
      <c r="N5" s="22">
        <v>500</v>
      </c>
      <c r="O5" s="22">
        <v>15000</v>
      </c>
      <c r="P5" s="22">
        <f>SUBTOTAL(9,H5:O5)</f>
        <v>49300</v>
      </c>
      <c r="Q5" s="87"/>
      <c r="R5" s="87"/>
      <c r="S5" s="88"/>
      <c r="T5" s="80"/>
      <c r="U5" s="76"/>
      <c r="V5" s="81"/>
    </row>
    <row r="6" spans="1:22" ht="32.1" customHeight="1">
      <c r="A6" s="98" t="s">
        <v>37</v>
      </c>
      <c r="B6" s="98">
        <v>35</v>
      </c>
      <c r="C6" s="106">
        <v>15250</v>
      </c>
      <c r="D6" s="106">
        <v>23000</v>
      </c>
      <c r="E6" s="106">
        <f>C6-D6</f>
        <v>-7750</v>
      </c>
      <c r="F6" s="98"/>
      <c r="G6" s="21"/>
      <c r="H6" s="21"/>
      <c r="I6" s="42"/>
      <c r="J6" s="42"/>
      <c r="K6" s="42"/>
      <c r="L6" s="21"/>
      <c r="P6" s="22">
        <f>SUM(P3:P5)</f>
        <v>160700</v>
      </c>
      <c r="Q6" s="87"/>
      <c r="R6" s="87"/>
      <c r="S6" s="89"/>
      <c r="T6" s="82"/>
      <c r="U6" s="76"/>
      <c r="V6" s="83"/>
    </row>
    <row r="7" spans="1:22" ht="32.1" customHeight="1" thickBot="1">
      <c r="A7" s="98" t="s">
        <v>212</v>
      </c>
      <c r="B7" s="98">
        <v>35</v>
      </c>
      <c r="C7" s="106">
        <v>16400</v>
      </c>
      <c r="D7" s="106">
        <v>23000</v>
      </c>
      <c r="E7" s="106">
        <f t="shared" ref="E7:E9" si="2">C7-D7</f>
        <v>-6600</v>
      </c>
      <c r="F7" s="98"/>
      <c r="G7" s="21"/>
      <c r="H7" s="21"/>
      <c r="I7" s="42"/>
      <c r="J7" s="42"/>
      <c r="K7" s="42"/>
      <c r="L7" s="21"/>
      <c r="P7" s="22">
        <v>12</v>
      </c>
      <c r="Q7" s="87"/>
      <c r="R7" s="87"/>
      <c r="S7" s="89"/>
      <c r="T7" s="84"/>
      <c r="U7" s="85"/>
      <c r="V7" s="86"/>
    </row>
    <row r="8" spans="1:22" ht="32.1" customHeight="1">
      <c r="A8" s="98" t="s">
        <v>213</v>
      </c>
      <c r="B8" s="98">
        <v>32</v>
      </c>
      <c r="C8" s="106">
        <v>15650</v>
      </c>
      <c r="D8" s="106">
        <v>23000</v>
      </c>
      <c r="E8" s="106">
        <f t="shared" si="2"/>
        <v>-7350</v>
      </c>
      <c r="F8" s="98"/>
      <c r="G8" s="21"/>
      <c r="H8" s="21"/>
      <c r="I8" s="42"/>
      <c r="J8" s="42"/>
      <c r="K8" s="42"/>
      <c r="L8" s="21"/>
      <c r="P8" s="22">
        <f>P6*P7</f>
        <v>1928400</v>
      </c>
    </row>
    <row r="9" spans="1:22" ht="32.1" customHeight="1">
      <c r="A9" s="98" t="s">
        <v>214</v>
      </c>
      <c r="B9" s="98">
        <v>20</v>
      </c>
      <c r="C9" s="106">
        <v>11100</v>
      </c>
      <c r="D9" s="106">
        <v>33000</v>
      </c>
      <c r="E9" s="106">
        <f t="shared" si="2"/>
        <v>-21900</v>
      </c>
      <c r="F9" s="98"/>
      <c r="G9" s="21"/>
      <c r="H9" s="21"/>
      <c r="I9" s="42"/>
      <c r="J9" s="42" t="s">
        <v>215</v>
      </c>
      <c r="K9" s="42">
        <f>SUBTOTAL(2,H15:H77)</f>
        <v>62</v>
      </c>
      <c r="L9" s="21"/>
    </row>
    <row r="10" spans="1:22" ht="32.1" customHeight="1">
      <c r="A10" s="107"/>
      <c r="B10" s="107">
        <f t="shared" ref="B10:D10" si="3">SUBTOTAL(9,B3:B9)</f>
        <v>338</v>
      </c>
      <c r="C10" s="108">
        <f t="shared" si="3"/>
        <v>166875</v>
      </c>
      <c r="D10" s="108">
        <f t="shared" si="3"/>
        <v>262700</v>
      </c>
      <c r="E10" s="108">
        <f>SUBTOTAL(9,E3:E9)</f>
        <v>-95825</v>
      </c>
      <c r="F10" s="104"/>
      <c r="G10" s="21"/>
      <c r="H10" s="21"/>
      <c r="I10" s="42"/>
      <c r="J10" s="42" t="s">
        <v>216</v>
      </c>
      <c r="K10" s="42">
        <f>SUBTOTAL(9,H15:H77)</f>
        <v>29800</v>
      </c>
      <c r="L10" s="21"/>
    </row>
    <row r="11" spans="1:22" ht="32.1" customHeight="1">
      <c r="A11" s="93"/>
      <c r="B11" s="93" t="s">
        <v>217</v>
      </c>
      <c r="C11" s="93"/>
      <c r="D11" s="93"/>
      <c r="E11" s="93"/>
      <c r="F11" s="94"/>
      <c r="G11" s="21"/>
      <c r="H11" s="21"/>
      <c r="I11" s="42" t="s">
        <v>218</v>
      </c>
      <c r="J11" s="42" t="s">
        <v>219</v>
      </c>
      <c r="K11" s="42">
        <v>12000</v>
      </c>
      <c r="L11" s="21"/>
    </row>
    <row r="12" spans="1:22" ht="24.95" customHeight="1">
      <c r="A12" s="93"/>
      <c r="B12" s="93"/>
      <c r="C12" s="93"/>
      <c r="D12" s="93">
        <f>+D10*12</f>
        <v>3152400</v>
      </c>
      <c r="E12" s="93"/>
      <c r="F12" s="94"/>
      <c r="G12" s="21"/>
      <c r="H12" s="21"/>
      <c r="I12" s="42"/>
      <c r="J12" s="42"/>
      <c r="K12" s="42"/>
      <c r="L12" s="21"/>
    </row>
    <row r="13" spans="1:22">
      <c r="A13" s="95" t="s">
        <v>0</v>
      </c>
      <c r="B13" s="96"/>
      <c r="C13" s="96"/>
      <c r="D13" s="96"/>
      <c r="E13" s="96"/>
      <c r="F13" s="94"/>
      <c r="G13" s="21"/>
      <c r="H13" s="21"/>
      <c r="I13" s="50"/>
      <c r="J13" s="42"/>
      <c r="K13" s="42"/>
      <c r="L13" s="21"/>
    </row>
    <row r="14" spans="1:22" s="25" customFormat="1" ht="42">
      <c r="A14" s="97" t="s">
        <v>1</v>
      </c>
      <c r="B14" s="97" t="s">
        <v>2</v>
      </c>
      <c r="C14" s="97" t="s">
        <v>3</v>
      </c>
      <c r="D14" s="18" t="s">
        <v>6</v>
      </c>
      <c r="E14" s="18" t="s">
        <v>7</v>
      </c>
      <c r="F14" s="51" t="s">
        <v>8</v>
      </c>
      <c r="G14" s="19" t="s">
        <v>9</v>
      </c>
      <c r="H14" s="19" t="s">
        <v>10</v>
      </c>
      <c r="L14" s="46"/>
      <c r="R14" s="75" t="s">
        <v>11</v>
      </c>
      <c r="S14" s="75" t="s">
        <v>12</v>
      </c>
    </row>
    <row r="15" spans="1:22" s="45" customFormat="1" ht="15.75">
      <c r="A15" s="31">
        <v>588</v>
      </c>
      <c r="B15" s="31" t="s">
        <v>220</v>
      </c>
      <c r="C15" s="31" t="s">
        <v>221</v>
      </c>
      <c r="D15" s="31">
        <v>7979943296</v>
      </c>
      <c r="E15" s="31" t="s">
        <v>222</v>
      </c>
      <c r="F15" s="43" t="s">
        <v>37</v>
      </c>
      <c r="G15" s="32" t="s">
        <v>223</v>
      </c>
      <c r="H15" s="32">
        <v>500</v>
      </c>
      <c r="L15" s="27">
        <f t="shared" ref="L15:L38" si="4">COUNTIF($C$15:$C$77,C15)</f>
        <v>2</v>
      </c>
      <c r="R15" s="45" t="s">
        <v>28</v>
      </c>
      <c r="S15" s="45" t="s">
        <v>24</v>
      </c>
    </row>
    <row r="16" spans="1:22" s="45" customFormat="1" ht="15.75">
      <c r="A16" s="31">
        <v>668</v>
      </c>
      <c r="B16" s="31" t="s">
        <v>224</v>
      </c>
      <c r="C16" s="31" t="s">
        <v>225</v>
      </c>
      <c r="D16" s="31"/>
      <c r="E16" s="31" t="s">
        <v>100</v>
      </c>
      <c r="F16" s="43" t="s">
        <v>17</v>
      </c>
      <c r="G16" s="32" t="s">
        <v>223</v>
      </c>
      <c r="H16" s="32">
        <v>475</v>
      </c>
      <c r="L16" s="27">
        <f t="shared" si="4"/>
        <v>1</v>
      </c>
      <c r="R16" s="45" t="s">
        <v>28</v>
      </c>
      <c r="S16" s="45" t="s">
        <v>20</v>
      </c>
    </row>
    <row r="17" spans="1:19" s="45" customFormat="1" ht="15.75">
      <c r="A17" s="31">
        <v>476</v>
      </c>
      <c r="B17" s="31" t="s">
        <v>226</v>
      </c>
      <c r="C17" s="31" t="s">
        <v>227</v>
      </c>
      <c r="D17" s="31">
        <v>9939602287</v>
      </c>
      <c r="E17" s="31" t="s">
        <v>228</v>
      </c>
      <c r="F17" s="43" t="s">
        <v>17</v>
      </c>
      <c r="G17" s="32" t="s">
        <v>223</v>
      </c>
      <c r="H17" s="32">
        <v>650</v>
      </c>
      <c r="L17" s="27">
        <f t="shared" si="4"/>
        <v>1</v>
      </c>
      <c r="R17" s="45" t="s">
        <v>28</v>
      </c>
      <c r="S17" s="45" t="s">
        <v>24</v>
      </c>
    </row>
    <row r="18" spans="1:19" s="45" customFormat="1" ht="15.75">
      <c r="A18" s="31">
        <v>283</v>
      </c>
      <c r="B18" s="31" t="s">
        <v>229</v>
      </c>
      <c r="C18" s="31" t="s">
        <v>230</v>
      </c>
      <c r="D18" s="31">
        <v>9661182462</v>
      </c>
      <c r="E18" s="31" t="s">
        <v>231</v>
      </c>
      <c r="F18" s="43" t="s">
        <v>213</v>
      </c>
      <c r="G18" s="32" t="s">
        <v>223</v>
      </c>
      <c r="H18" s="32">
        <v>475</v>
      </c>
      <c r="L18" s="27">
        <f t="shared" si="4"/>
        <v>1</v>
      </c>
      <c r="R18" s="45" t="s">
        <v>19</v>
      </c>
      <c r="S18" s="45" t="s">
        <v>24</v>
      </c>
    </row>
    <row r="19" spans="1:19" s="45" customFormat="1" ht="15.75">
      <c r="A19" s="31">
        <v>593</v>
      </c>
      <c r="B19" s="31" t="s">
        <v>232</v>
      </c>
      <c r="C19" s="31" t="s">
        <v>233</v>
      </c>
      <c r="D19" s="31">
        <v>9955821202</v>
      </c>
      <c r="E19" s="31" t="s">
        <v>234</v>
      </c>
      <c r="F19" s="43" t="s">
        <v>213</v>
      </c>
      <c r="G19" s="32" t="s">
        <v>223</v>
      </c>
      <c r="H19" s="32">
        <v>475</v>
      </c>
      <c r="L19" s="27">
        <f t="shared" si="4"/>
        <v>1</v>
      </c>
      <c r="R19" s="45" t="s">
        <v>19</v>
      </c>
      <c r="S19" s="45" t="s">
        <v>20</v>
      </c>
    </row>
    <row r="20" spans="1:19" s="45" customFormat="1" ht="15.75">
      <c r="A20" s="31">
        <v>290</v>
      </c>
      <c r="B20" s="31" t="s">
        <v>235</v>
      </c>
      <c r="C20" s="31" t="s">
        <v>236</v>
      </c>
      <c r="D20" s="31">
        <v>9097883368</v>
      </c>
      <c r="E20" s="31" t="s">
        <v>115</v>
      </c>
      <c r="F20" s="43" t="s">
        <v>43</v>
      </c>
      <c r="G20" s="32" t="s">
        <v>223</v>
      </c>
      <c r="H20" s="32">
        <v>350</v>
      </c>
      <c r="L20" s="27">
        <f t="shared" si="4"/>
        <v>1</v>
      </c>
      <c r="R20" s="45" t="s">
        <v>28</v>
      </c>
      <c r="S20" s="45" t="s">
        <v>24</v>
      </c>
    </row>
    <row r="21" spans="1:19" s="47" customFormat="1" ht="15.75">
      <c r="A21" s="31">
        <v>545</v>
      </c>
      <c r="B21" s="31" t="s">
        <v>237</v>
      </c>
      <c r="C21" s="31" t="s">
        <v>238</v>
      </c>
      <c r="D21" s="31">
        <v>9572699888</v>
      </c>
      <c r="E21" s="31" t="s">
        <v>33</v>
      </c>
      <c r="F21" s="43" t="s">
        <v>17</v>
      </c>
      <c r="G21" s="32" t="s">
        <v>223</v>
      </c>
      <c r="H21" s="32">
        <v>475</v>
      </c>
      <c r="L21" s="27">
        <f t="shared" si="4"/>
        <v>1</v>
      </c>
      <c r="R21" s="45" t="s">
        <v>28</v>
      </c>
      <c r="S21" s="45" t="s">
        <v>24</v>
      </c>
    </row>
    <row r="22" spans="1:19" s="45" customFormat="1" ht="15.75">
      <c r="A22" s="31">
        <v>298</v>
      </c>
      <c r="B22" s="31" t="s">
        <v>239</v>
      </c>
      <c r="C22" s="31" t="s">
        <v>240</v>
      </c>
      <c r="D22" s="31">
        <v>8867580216</v>
      </c>
      <c r="E22" s="31" t="s">
        <v>231</v>
      </c>
      <c r="F22" s="43" t="s">
        <v>213</v>
      </c>
      <c r="G22" s="32" t="s">
        <v>223</v>
      </c>
      <c r="H22" s="32">
        <v>475</v>
      </c>
      <c r="L22" s="27">
        <f t="shared" si="4"/>
        <v>1</v>
      </c>
      <c r="R22" s="45" t="s">
        <v>19</v>
      </c>
      <c r="S22" s="45" t="s">
        <v>24</v>
      </c>
    </row>
    <row r="23" spans="1:19" s="45" customFormat="1" ht="15.75">
      <c r="A23" s="31">
        <v>421</v>
      </c>
      <c r="B23" s="31" t="s">
        <v>241</v>
      </c>
      <c r="C23" s="31" t="s">
        <v>242</v>
      </c>
      <c r="D23" s="31">
        <v>9931175606</v>
      </c>
      <c r="E23" s="31" t="s">
        <v>110</v>
      </c>
      <c r="F23" s="43" t="s">
        <v>43</v>
      </c>
      <c r="G23" s="32" t="s">
        <v>223</v>
      </c>
      <c r="H23" s="32">
        <v>350</v>
      </c>
      <c r="L23" s="27">
        <f t="shared" si="4"/>
        <v>1</v>
      </c>
      <c r="R23" s="45" t="s">
        <v>28</v>
      </c>
      <c r="S23" s="45" t="s">
        <v>20</v>
      </c>
    </row>
    <row r="24" spans="1:19" s="45" customFormat="1" ht="15.75">
      <c r="A24" s="31">
        <v>460</v>
      </c>
      <c r="B24" s="31" t="s">
        <v>243</v>
      </c>
      <c r="C24" s="31" t="s">
        <v>244</v>
      </c>
      <c r="D24" s="31">
        <v>9852639646</v>
      </c>
      <c r="E24" s="31" t="s">
        <v>100</v>
      </c>
      <c r="F24" s="43" t="s">
        <v>17</v>
      </c>
      <c r="G24" s="32" t="s">
        <v>223</v>
      </c>
      <c r="H24" s="32">
        <v>475</v>
      </c>
      <c r="L24" s="27">
        <f t="shared" si="4"/>
        <v>1</v>
      </c>
      <c r="R24" s="45" t="s">
        <v>28</v>
      </c>
      <c r="S24" s="45" t="s">
        <v>24</v>
      </c>
    </row>
    <row r="25" spans="1:19" s="45" customFormat="1" ht="15.75">
      <c r="A25" s="31">
        <v>584</v>
      </c>
      <c r="B25" s="31" t="s">
        <v>245</v>
      </c>
      <c r="C25" s="31" t="s">
        <v>246</v>
      </c>
      <c r="D25" s="31">
        <v>7759871139</v>
      </c>
      <c r="E25" s="31" t="s">
        <v>66</v>
      </c>
      <c r="F25" s="43" t="s">
        <v>43</v>
      </c>
      <c r="G25" s="32" t="s">
        <v>223</v>
      </c>
      <c r="H25" s="32">
        <v>525</v>
      </c>
      <c r="L25" s="27">
        <f t="shared" si="4"/>
        <v>1</v>
      </c>
      <c r="R25" s="45" t="s">
        <v>19</v>
      </c>
      <c r="S25" s="45" t="s">
        <v>24</v>
      </c>
    </row>
    <row r="26" spans="1:19" s="45" customFormat="1" ht="15.75">
      <c r="A26" s="31">
        <v>261</v>
      </c>
      <c r="B26" s="31" t="s">
        <v>247</v>
      </c>
      <c r="C26" s="31" t="s">
        <v>248</v>
      </c>
      <c r="D26" s="31">
        <v>8083551908</v>
      </c>
      <c r="E26" s="31" t="s">
        <v>42</v>
      </c>
      <c r="F26" s="43" t="s">
        <v>37</v>
      </c>
      <c r="G26" s="32" t="s">
        <v>223</v>
      </c>
      <c r="H26" s="32">
        <v>450</v>
      </c>
      <c r="L26" s="27">
        <f t="shared" si="4"/>
        <v>1</v>
      </c>
      <c r="R26" s="45" t="s">
        <v>28</v>
      </c>
      <c r="S26" s="45" t="s">
        <v>24</v>
      </c>
    </row>
    <row r="27" spans="1:19" s="45" customFormat="1" ht="15.75">
      <c r="A27" s="31">
        <v>508</v>
      </c>
      <c r="B27" s="31" t="s">
        <v>249</v>
      </c>
      <c r="C27" s="31" t="s">
        <v>250</v>
      </c>
      <c r="D27" s="31">
        <v>8084444525</v>
      </c>
      <c r="E27" s="31" t="s">
        <v>115</v>
      </c>
      <c r="F27" s="43" t="s">
        <v>43</v>
      </c>
      <c r="G27" s="32" t="s">
        <v>223</v>
      </c>
      <c r="H27" s="32">
        <v>350</v>
      </c>
      <c r="L27" s="27">
        <f t="shared" si="4"/>
        <v>1</v>
      </c>
      <c r="R27" s="45" t="s">
        <v>28</v>
      </c>
      <c r="S27" s="45" t="s">
        <v>24</v>
      </c>
    </row>
    <row r="28" spans="1:19" s="45" customFormat="1" ht="15.75">
      <c r="A28" s="31">
        <v>502</v>
      </c>
      <c r="B28" s="31" t="s">
        <v>251</v>
      </c>
      <c r="C28" s="31" t="s">
        <v>252</v>
      </c>
      <c r="D28" s="31">
        <v>9934816376</v>
      </c>
      <c r="E28" s="31" t="s">
        <v>42</v>
      </c>
      <c r="F28" s="43" t="s">
        <v>43</v>
      </c>
      <c r="G28" s="32" t="s">
        <v>223</v>
      </c>
      <c r="H28" s="32">
        <v>450</v>
      </c>
      <c r="L28" s="27">
        <f t="shared" si="4"/>
        <v>1</v>
      </c>
      <c r="R28" s="45" t="s">
        <v>28</v>
      </c>
      <c r="S28" s="45" t="s">
        <v>24</v>
      </c>
    </row>
    <row r="29" spans="1:19" s="45" customFormat="1" ht="15.75">
      <c r="A29" s="31">
        <v>587</v>
      </c>
      <c r="B29" s="31" t="s">
        <v>253</v>
      </c>
      <c r="C29" s="31" t="s">
        <v>221</v>
      </c>
      <c r="D29" s="31">
        <v>7979943296</v>
      </c>
      <c r="E29" s="31" t="s">
        <v>222</v>
      </c>
      <c r="F29" s="43" t="s">
        <v>37</v>
      </c>
      <c r="G29" s="32" t="s">
        <v>223</v>
      </c>
      <c r="H29" s="32">
        <v>500</v>
      </c>
      <c r="L29" s="27">
        <f t="shared" si="4"/>
        <v>2</v>
      </c>
      <c r="R29" s="45" t="s">
        <v>28</v>
      </c>
      <c r="S29" s="45" t="s">
        <v>24</v>
      </c>
    </row>
    <row r="30" spans="1:19" s="45" customFormat="1" ht="15.75">
      <c r="A30" s="31">
        <v>506</v>
      </c>
      <c r="B30" s="31" t="s">
        <v>254</v>
      </c>
      <c r="C30" s="31" t="s">
        <v>255</v>
      </c>
      <c r="D30" s="31">
        <v>9934737964</v>
      </c>
      <c r="E30" s="31" t="s">
        <v>27</v>
      </c>
      <c r="F30" s="43" t="s">
        <v>17</v>
      </c>
      <c r="G30" s="32" t="s">
        <v>223</v>
      </c>
      <c r="H30" s="32">
        <v>475</v>
      </c>
      <c r="L30" s="27">
        <f t="shared" si="4"/>
        <v>1</v>
      </c>
      <c r="R30" s="45" t="s">
        <v>28</v>
      </c>
      <c r="S30" s="45" t="s">
        <v>24</v>
      </c>
    </row>
    <row r="31" spans="1:19" s="45" customFormat="1" ht="15.75">
      <c r="A31" s="31">
        <v>515</v>
      </c>
      <c r="B31" s="31" t="s">
        <v>256</v>
      </c>
      <c r="C31" s="31" t="s">
        <v>257</v>
      </c>
      <c r="D31" s="31">
        <v>9852014312</v>
      </c>
      <c r="E31" s="31" t="s">
        <v>42</v>
      </c>
      <c r="F31" s="43" t="s">
        <v>43</v>
      </c>
      <c r="G31" s="32" t="s">
        <v>223</v>
      </c>
      <c r="H31" s="32">
        <v>450</v>
      </c>
      <c r="L31" s="27">
        <f t="shared" si="4"/>
        <v>1</v>
      </c>
      <c r="R31" s="45" t="s">
        <v>28</v>
      </c>
      <c r="S31" s="45" t="s">
        <v>20</v>
      </c>
    </row>
    <row r="32" spans="1:19" s="45" customFormat="1" ht="15.75">
      <c r="A32" s="31">
        <v>538</v>
      </c>
      <c r="B32" s="31" t="s">
        <v>258</v>
      </c>
      <c r="C32" s="31" t="s">
        <v>259</v>
      </c>
      <c r="D32" s="31">
        <v>9560553954</v>
      </c>
      <c r="E32" s="31" t="s">
        <v>260</v>
      </c>
      <c r="F32" s="43" t="s">
        <v>214</v>
      </c>
      <c r="G32" s="32" t="s">
        <v>223</v>
      </c>
      <c r="H32" s="32">
        <v>600</v>
      </c>
      <c r="L32" s="27">
        <f t="shared" si="4"/>
        <v>1</v>
      </c>
      <c r="R32" s="45" t="s">
        <v>28</v>
      </c>
      <c r="S32" s="45" t="s">
        <v>24</v>
      </c>
    </row>
    <row r="33" spans="1:19" s="45" customFormat="1" ht="15.75">
      <c r="A33" s="33">
        <v>561</v>
      </c>
      <c r="B33" s="33" t="s">
        <v>261</v>
      </c>
      <c r="C33" s="33" t="s">
        <v>262</v>
      </c>
      <c r="D33" s="33">
        <v>9934736921</v>
      </c>
      <c r="E33" s="33" t="s">
        <v>48</v>
      </c>
      <c r="F33" s="43" t="s">
        <v>17</v>
      </c>
      <c r="G33" s="34" t="s">
        <v>223</v>
      </c>
      <c r="H33" s="34">
        <v>475</v>
      </c>
      <c r="L33" s="27">
        <f t="shared" si="4"/>
        <v>1</v>
      </c>
      <c r="R33" s="45" t="s">
        <v>28</v>
      </c>
      <c r="S33" s="45" t="s">
        <v>20</v>
      </c>
    </row>
    <row r="34" spans="1:19" s="45" customFormat="1" ht="15.75">
      <c r="A34" s="31">
        <v>585</v>
      </c>
      <c r="B34" s="31" t="s">
        <v>263</v>
      </c>
      <c r="C34" s="31" t="s">
        <v>264</v>
      </c>
      <c r="D34" s="31">
        <v>9572697646</v>
      </c>
      <c r="E34" s="31" t="s">
        <v>222</v>
      </c>
      <c r="F34" s="43" t="s">
        <v>37</v>
      </c>
      <c r="G34" s="32" t="s">
        <v>223</v>
      </c>
      <c r="H34" s="32">
        <v>500</v>
      </c>
      <c r="L34" s="27">
        <f t="shared" si="4"/>
        <v>1</v>
      </c>
      <c r="R34" s="45" t="s">
        <v>19</v>
      </c>
      <c r="S34" s="45" t="s">
        <v>20</v>
      </c>
    </row>
    <row r="35" spans="1:19" s="45" customFormat="1" ht="15.75">
      <c r="A35" s="31">
        <v>683</v>
      </c>
      <c r="B35" s="31" t="s">
        <v>265</v>
      </c>
      <c r="C35" s="31" t="s">
        <v>120</v>
      </c>
      <c r="D35" s="31">
        <v>9973963431</v>
      </c>
      <c r="E35" s="31" t="s">
        <v>121</v>
      </c>
      <c r="F35" s="43" t="s">
        <v>17</v>
      </c>
      <c r="G35" s="32" t="s">
        <v>223</v>
      </c>
      <c r="H35" s="32">
        <v>475</v>
      </c>
      <c r="L35" s="27">
        <f t="shared" si="4"/>
        <v>1</v>
      </c>
      <c r="R35" s="45" t="s">
        <v>19</v>
      </c>
      <c r="S35" s="45" t="s">
        <v>20</v>
      </c>
    </row>
    <row r="36" spans="1:19" s="45" customFormat="1" ht="15.75">
      <c r="A36" s="31">
        <v>707</v>
      </c>
      <c r="B36" s="31" t="s">
        <v>266</v>
      </c>
      <c r="C36" s="31" t="s">
        <v>267</v>
      </c>
      <c r="D36" s="39">
        <v>7250224941</v>
      </c>
      <c r="E36" s="39" t="s">
        <v>268</v>
      </c>
      <c r="F36" s="52" t="s">
        <v>212</v>
      </c>
      <c r="G36" s="32" t="s">
        <v>223</v>
      </c>
      <c r="H36" s="32">
        <v>550</v>
      </c>
      <c r="L36" s="27">
        <f t="shared" si="4"/>
        <v>1</v>
      </c>
      <c r="M36" s="226" t="s">
        <v>269</v>
      </c>
      <c r="N36" s="227"/>
      <c r="R36" s="45" t="s">
        <v>19</v>
      </c>
      <c r="S36" s="45" t="s">
        <v>20</v>
      </c>
    </row>
    <row r="37" spans="1:19" s="45" customFormat="1" ht="15.75">
      <c r="A37" s="31">
        <v>570</v>
      </c>
      <c r="B37" s="31" t="s">
        <v>270</v>
      </c>
      <c r="C37" s="31" t="s">
        <v>271</v>
      </c>
      <c r="D37" s="31">
        <v>9801671021</v>
      </c>
      <c r="E37" s="31" t="s">
        <v>95</v>
      </c>
      <c r="F37" s="43" t="s">
        <v>17</v>
      </c>
      <c r="G37" s="32" t="s">
        <v>272</v>
      </c>
      <c r="H37" s="32">
        <v>475</v>
      </c>
      <c r="L37" s="27">
        <f t="shared" si="4"/>
        <v>1</v>
      </c>
      <c r="R37" s="45" t="s">
        <v>28</v>
      </c>
      <c r="S37" s="45" t="s">
        <v>20</v>
      </c>
    </row>
    <row r="38" spans="1:19" s="45" customFormat="1" ht="15.75">
      <c r="A38" s="31">
        <v>346</v>
      </c>
      <c r="B38" s="31" t="s">
        <v>273</v>
      </c>
      <c r="C38" s="31" t="s">
        <v>274</v>
      </c>
      <c r="D38" s="31">
        <v>9546925260</v>
      </c>
      <c r="E38" s="31" t="s">
        <v>275</v>
      </c>
      <c r="F38" s="52" t="s">
        <v>212</v>
      </c>
      <c r="G38" s="32" t="s">
        <v>272</v>
      </c>
      <c r="H38" s="32">
        <v>375</v>
      </c>
      <c r="L38" s="27">
        <f t="shared" si="4"/>
        <v>1</v>
      </c>
      <c r="R38" s="45" t="s">
        <v>28</v>
      </c>
      <c r="S38" s="45" t="s">
        <v>24</v>
      </c>
    </row>
    <row r="39" spans="1:19" s="30" customFormat="1" ht="15.75">
      <c r="G39" s="32" t="s">
        <v>272</v>
      </c>
      <c r="H39" s="32"/>
      <c r="L39" s="27">
        <f>COUNTIF($C$15:$C$77,#REF!)</f>
        <v>0</v>
      </c>
      <c r="R39" s="45" t="s">
        <v>19</v>
      </c>
      <c r="S39" s="45" t="s">
        <v>24</v>
      </c>
    </row>
    <row r="40" spans="1:19" s="45" customFormat="1" ht="15.75">
      <c r="A40" s="28">
        <v>238</v>
      </c>
      <c r="B40" s="28" t="s">
        <v>276</v>
      </c>
      <c r="C40" s="28" t="s">
        <v>277</v>
      </c>
      <c r="D40" s="28">
        <v>9163822864</v>
      </c>
      <c r="E40" s="28" t="s">
        <v>100</v>
      </c>
      <c r="F40" s="43" t="s">
        <v>17</v>
      </c>
      <c r="G40" s="29" t="s">
        <v>272</v>
      </c>
      <c r="H40" s="29">
        <v>475</v>
      </c>
      <c r="L40" s="27">
        <f t="shared" ref="L40:L57" si="5">COUNTIF($C$15:$C$77,C40)</f>
        <v>2</v>
      </c>
      <c r="R40" s="45" t="s">
        <v>28</v>
      </c>
      <c r="S40" s="45" t="s">
        <v>24</v>
      </c>
    </row>
    <row r="41" spans="1:19" s="45" customFormat="1" ht="15.75">
      <c r="A41" s="31">
        <v>333</v>
      </c>
      <c r="B41" s="31" t="s">
        <v>278</v>
      </c>
      <c r="C41" s="31" t="s">
        <v>279</v>
      </c>
      <c r="D41" s="31">
        <v>8987229201</v>
      </c>
      <c r="E41" s="31" t="s">
        <v>42</v>
      </c>
      <c r="F41" s="43" t="s">
        <v>43</v>
      </c>
      <c r="G41" s="32" t="s">
        <v>272</v>
      </c>
      <c r="H41" s="32">
        <v>450</v>
      </c>
      <c r="L41" s="27">
        <f t="shared" si="5"/>
        <v>1</v>
      </c>
      <c r="R41" s="45" t="s">
        <v>28</v>
      </c>
      <c r="S41" s="45" t="s">
        <v>24</v>
      </c>
    </row>
    <row r="42" spans="1:19" s="45" customFormat="1" ht="15.75">
      <c r="A42" s="31">
        <v>428</v>
      </c>
      <c r="B42" s="31" t="s">
        <v>280</v>
      </c>
      <c r="C42" s="31" t="s">
        <v>281</v>
      </c>
      <c r="D42" s="31">
        <v>7783890497</v>
      </c>
      <c r="E42" s="31" t="s">
        <v>42</v>
      </c>
      <c r="F42" s="43" t="s">
        <v>43</v>
      </c>
      <c r="G42" s="32" t="s">
        <v>272</v>
      </c>
      <c r="H42" s="32">
        <v>450</v>
      </c>
      <c r="L42" s="27">
        <f t="shared" si="5"/>
        <v>1</v>
      </c>
      <c r="R42" s="45" t="s">
        <v>28</v>
      </c>
      <c r="S42" s="45" t="s">
        <v>24</v>
      </c>
    </row>
    <row r="43" spans="1:19" s="45" customFormat="1" ht="15.75">
      <c r="A43" s="31">
        <v>653</v>
      </c>
      <c r="B43" s="31" t="s">
        <v>282</v>
      </c>
      <c r="C43" s="31" t="s">
        <v>283</v>
      </c>
      <c r="D43" s="31">
        <v>8083175820</v>
      </c>
      <c r="E43" s="31" t="s">
        <v>284</v>
      </c>
      <c r="F43" s="43" t="s">
        <v>17</v>
      </c>
      <c r="G43" s="32" t="s">
        <v>272</v>
      </c>
      <c r="H43" s="32">
        <v>475</v>
      </c>
      <c r="L43" s="27">
        <f t="shared" si="5"/>
        <v>2</v>
      </c>
      <c r="R43" s="45" t="s">
        <v>28</v>
      </c>
      <c r="S43" s="45" t="s">
        <v>24</v>
      </c>
    </row>
    <row r="44" spans="1:19" s="45" customFormat="1" ht="15.75">
      <c r="A44" s="31">
        <v>689</v>
      </c>
      <c r="B44" s="31" t="s">
        <v>285</v>
      </c>
      <c r="C44" s="31" t="s">
        <v>286</v>
      </c>
      <c r="D44" s="31"/>
      <c r="E44" s="31" t="s">
        <v>287</v>
      </c>
      <c r="F44" s="43" t="s">
        <v>17</v>
      </c>
      <c r="G44" s="32" t="s">
        <v>272</v>
      </c>
      <c r="H44" s="32">
        <v>550</v>
      </c>
      <c r="L44" s="27">
        <f t="shared" si="5"/>
        <v>1</v>
      </c>
      <c r="R44" s="45" t="s">
        <v>28</v>
      </c>
      <c r="S44" s="45" t="s">
        <v>24</v>
      </c>
    </row>
    <row r="45" spans="1:19" s="45" customFormat="1" ht="15.75">
      <c r="A45" s="31">
        <v>687</v>
      </c>
      <c r="B45" s="31" t="s">
        <v>288</v>
      </c>
      <c r="C45" s="31" t="s">
        <v>289</v>
      </c>
      <c r="D45" s="31">
        <v>9934406640</v>
      </c>
      <c r="E45" s="31" t="s">
        <v>287</v>
      </c>
      <c r="F45" s="43" t="s">
        <v>17</v>
      </c>
      <c r="G45" s="32" t="s">
        <v>272</v>
      </c>
      <c r="H45" s="32">
        <v>550</v>
      </c>
      <c r="L45" s="27">
        <f t="shared" si="5"/>
        <v>1</v>
      </c>
      <c r="R45" s="45" t="s">
        <v>28</v>
      </c>
      <c r="S45" s="45" t="s">
        <v>24</v>
      </c>
    </row>
    <row r="46" spans="1:19" s="45" customFormat="1" ht="15.75">
      <c r="A46" s="31">
        <v>693</v>
      </c>
      <c r="B46" s="31" t="s">
        <v>290</v>
      </c>
      <c r="C46" s="31" t="s">
        <v>291</v>
      </c>
      <c r="D46" s="31"/>
      <c r="E46" s="31" t="s">
        <v>287</v>
      </c>
      <c r="F46" s="43" t="s">
        <v>17</v>
      </c>
      <c r="G46" s="32" t="s">
        <v>272</v>
      </c>
      <c r="H46" s="32">
        <v>550</v>
      </c>
      <c r="L46" s="27">
        <f t="shared" si="5"/>
        <v>1</v>
      </c>
      <c r="R46" s="45" t="s">
        <v>28</v>
      </c>
      <c r="S46" s="45" t="s">
        <v>24</v>
      </c>
    </row>
    <row r="47" spans="1:19" s="45" customFormat="1" ht="15.75">
      <c r="A47" s="31">
        <v>459</v>
      </c>
      <c r="B47" s="31" t="s">
        <v>292</v>
      </c>
      <c r="C47" s="31" t="s">
        <v>293</v>
      </c>
      <c r="D47" s="31">
        <v>9155412872</v>
      </c>
      <c r="E47" s="31" t="s">
        <v>42</v>
      </c>
      <c r="F47" s="43" t="s">
        <v>43</v>
      </c>
      <c r="G47" s="32" t="s">
        <v>272</v>
      </c>
      <c r="H47" s="32">
        <v>450</v>
      </c>
      <c r="L47" s="27">
        <f t="shared" si="5"/>
        <v>1</v>
      </c>
      <c r="R47" s="45" t="s">
        <v>28</v>
      </c>
      <c r="S47" s="45" t="s">
        <v>24</v>
      </c>
    </row>
    <row r="48" spans="1:19" s="47" customFormat="1">
      <c r="A48" s="98">
        <v>200</v>
      </c>
      <c r="B48" s="98" t="s">
        <v>294</v>
      </c>
      <c r="C48" s="98" t="s">
        <v>295</v>
      </c>
      <c r="D48" s="31">
        <v>9934737960</v>
      </c>
      <c r="E48" s="31" t="s">
        <v>296</v>
      </c>
      <c r="F48" s="43" t="s">
        <v>210</v>
      </c>
      <c r="G48" s="32" t="s">
        <v>272</v>
      </c>
      <c r="H48" s="32">
        <v>450</v>
      </c>
      <c r="L48" s="27">
        <f t="shared" si="5"/>
        <v>2</v>
      </c>
      <c r="R48" s="45" t="s">
        <v>28</v>
      </c>
      <c r="S48" s="45" t="s">
        <v>24</v>
      </c>
    </row>
    <row r="49" spans="1:19" s="45" customFormat="1" ht="15.75">
      <c r="A49" s="31">
        <v>339</v>
      </c>
      <c r="B49" s="31" t="s">
        <v>297</v>
      </c>
      <c r="C49" s="31" t="s">
        <v>298</v>
      </c>
      <c r="D49" s="31">
        <v>9661898949</v>
      </c>
      <c r="E49" s="31" t="s">
        <v>299</v>
      </c>
      <c r="F49" s="43" t="s">
        <v>213</v>
      </c>
      <c r="G49" s="32" t="s">
        <v>272</v>
      </c>
      <c r="H49" s="32">
        <v>475</v>
      </c>
      <c r="L49" s="27">
        <f t="shared" si="5"/>
        <v>1</v>
      </c>
      <c r="M49" s="228" t="s">
        <v>300</v>
      </c>
      <c r="N49" s="229"/>
      <c r="O49" s="229"/>
      <c r="R49" s="45" t="s">
        <v>28</v>
      </c>
      <c r="S49" s="45" t="s">
        <v>24</v>
      </c>
    </row>
    <row r="50" spans="1:19" s="45" customFormat="1" ht="15.75">
      <c r="A50" s="31">
        <v>778</v>
      </c>
      <c r="B50" s="31" t="s">
        <v>301</v>
      </c>
      <c r="C50" s="31" t="s">
        <v>302</v>
      </c>
      <c r="D50" s="31">
        <v>834069660</v>
      </c>
      <c r="E50" s="31" t="s">
        <v>66</v>
      </c>
      <c r="F50" s="43" t="s">
        <v>43</v>
      </c>
      <c r="G50" s="32" t="s">
        <v>272</v>
      </c>
      <c r="H50" s="32">
        <v>525</v>
      </c>
      <c r="L50" s="27">
        <f t="shared" si="5"/>
        <v>1</v>
      </c>
      <c r="R50" s="45" t="s">
        <v>19</v>
      </c>
      <c r="S50" s="45" t="s">
        <v>20</v>
      </c>
    </row>
    <row r="51" spans="1:19" s="41" customFormat="1" ht="15.75">
      <c r="A51" s="31">
        <v>359</v>
      </c>
      <c r="B51" s="31" t="s">
        <v>303</v>
      </c>
      <c r="C51" s="31" t="s">
        <v>304</v>
      </c>
      <c r="D51" s="31">
        <v>9955420932</v>
      </c>
      <c r="E51" s="31" t="s">
        <v>231</v>
      </c>
      <c r="F51" s="43" t="s">
        <v>213</v>
      </c>
      <c r="G51" s="32" t="s">
        <v>272</v>
      </c>
      <c r="H51" s="32">
        <v>475</v>
      </c>
      <c r="L51" s="27">
        <f t="shared" si="5"/>
        <v>1</v>
      </c>
      <c r="R51" s="45" t="s">
        <v>19</v>
      </c>
      <c r="S51" s="45" t="s">
        <v>24</v>
      </c>
    </row>
    <row r="52" spans="1:19" s="45" customFormat="1" ht="15.75">
      <c r="A52" s="31">
        <v>279</v>
      </c>
      <c r="B52" s="31" t="s">
        <v>305</v>
      </c>
      <c r="C52" s="31" t="s">
        <v>306</v>
      </c>
      <c r="D52" s="31">
        <v>7654142973</v>
      </c>
      <c r="E52" s="31" t="s">
        <v>307</v>
      </c>
      <c r="F52" s="43" t="s">
        <v>213</v>
      </c>
      <c r="G52" s="32" t="s">
        <v>272</v>
      </c>
      <c r="H52" s="32">
        <v>475</v>
      </c>
      <c r="L52" s="27">
        <f t="shared" si="5"/>
        <v>1</v>
      </c>
      <c r="R52" s="45" t="s">
        <v>19</v>
      </c>
      <c r="S52" s="45" t="s">
        <v>20</v>
      </c>
    </row>
    <row r="53" spans="1:19" s="45" customFormat="1" ht="15.75">
      <c r="A53" s="31">
        <v>240</v>
      </c>
      <c r="B53" s="31" t="s">
        <v>308</v>
      </c>
      <c r="C53" s="31" t="s">
        <v>309</v>
      </c>
      <c r="D53" s="31">
        <v>8895963422</v>
      </c>
      <c r="E53" s="31" t="s">
        <v>36</v>
      </c>
      <c r="F53" s="43" t="s">
        <v>37</v>
      </c>
      <c r="G53" s="32" t="s">
        <v>272</v>
      </c>
      <c r="H53" s="32">
        <v>375</v>
      </c>
      <c r="L53" s="27">
        <f t="shared" si="5"/>
        <v>1</v>
      </c>
      <c r="R53" s="45" t="s">
        <v>28</v>
      </c>
      <c r="S53" s="45" t="s">
        <v>24</v>
      </c>
    </row>
    <row r="54" spans="1:19" s="45" customFormat="1" ht="15.75">
      <c r="A54" s="31">
        <v>654</v>
      </c>
      <c r="B54" s="31" t="s">
        <v>310</v>
      </c>
      <c r="C54" s="31" t="s">
        <v>311</v>
      </c>
      <c r="D54" s="31"/>
      <c r="E54" s="31" t="s">
        <v>312</v>
      </c>
      <c r="F54" s="43" t="s">
        <v>214</v>
      </c>
      <c r="G54" s="32" t="s">
        <v>272</v>
      </c>
      <c r="H54" s="32">
        <v>600</v>
      </c>
      <c r="L54" s="27">
        <f t="shared" si="5"/>
        <v>1</v>
      </c>
      <c r="R54" s="45" t="s">
        <v>28</v>
      </c>
      <c r="S54" s="45" t="s">
        <v>20</v>
      </c>
    </row>
    <row r="55" spans="1:19" s="45" customFormat="1" ht="15.75">
      <c r="A55" s="31">
        <v>692</v>
      </c>
      <c r="B55" s="31" t="s">
        <v>313</v>
      </c>
      <c r="C55" s="31" t="s">
        <v>314</v>
      </c>
      <c r="D55" s="31"/>
      <c r="E55" s="31" t="s">
        <v>287</v>
      </c>
      <c r="F55" s="43" t="s">
        <v>17</v>
      </c>
      <c r="G55" s="32" t="s">
        <v>272</v>
      </c>
      <c r="H55" s="32">
        <v>550</v>
      </c>
      <c r="L55" s="27">
        <f t="shared" si="5"/>
        <v>1</v>
      </c>
      <c r="R55" s="45" t="s">
        <v>28</v>
      </c>
      <c r="S55" s="45" t="s">
        <v>24</v>
      </c>
    </row>
    <row r="56" spans="1:19" s="45" customFormat="1" ht="15.75">
      <c r="A56" s="31">
        <v>592</v>
      </c>
      <c r="B56" s="31" t="s">
        <v>315</v>
      </c>
      <c r="C56" s="31" t="s">
        <v>316</v>
      </c>
      <c r="D56" s="31">
        <v>8521201213</v>
      </c>
      <c r="E56" s="31" t="s">
        <v>268</v>
      </c>
      <c r="F56" s="52" t="s">
        <v>212</v>
      </c>
      <c r="G56" s="32" t="s">
        <v>272</v>
      </c>
      <c r="H56" s="32">
        <v>550</v>
      </c>
      <c r="L56" s="27">
        <f t="shared" si="5"/>
        <v>1</v>
      </c>
      <c r="R56" s="45" t="s">
        <v>19</v>
      </c>
      <c r="S56" s="45" t="s">
        <v>24</v>
      </c>
    </row>
    <row r="57" spans="1:19" s="45" customFormat="1" ht="15.75">
      <c r="A57" s="33">
        <v>424</v>
      </c>
      <c r="B57" s="33" t="s">
        <v>317</v>
      </c>
      <c r="C57" s="33" t="s">
        <v>318</v>
      </c>
      <c r="D57" s="33">
        <v>9771880779</v>
      </c>
      <c r="E57" s="33" t="s">
        <v>319</v>
      </c>
      <c r="F57" s="43" t="s">
        <v>17</v>
      </c>
      <c r="G57" s="34" t="s">
        <v>272</v>
      </c>
      <c r="H57" s="34">
        <v>475</v>
      </c>
      <c r="L57" s="27">
        <f t="shared" si="5"/>
        <v>2</v>
      </c>
      <c r="R57" s="45" t="s">
        <v>28</v>
      </c>
      <c r="S57" s="45" t="s">
        <v>24</v>
      </c>
    </row>
    <row r="58" spans="1:19" ht="15.75">
      <c r="A58" s="76">
        <v>314</v>
      </c>
      <c r="B58" s="24" t="s">
        <v>320</v>
      </c>
      <c r="C58" s="31" t="s">
        <v>114</v>
      </c>
      <c r="D58" s="31">
        <v>9097883368</v>
      </c>
      <c r="E58" s="31" t="s">
        <v>115</v>
      </c>
      <c r="F58" s="43" t="s">
        <v>43</v>
      </c>
      <c r="G58" s="42" t="s">
        <v>321</v>
      </c>
      <c r="H58" s="32">
        <v>350</v>
      </c>
      <c r="I58" s="22"/>
      <c r="J58" s="22"/>
      <c r="K58" s="22"/>
    </row>
    <row r="59" spans="1:19" s="45" customFormat="1" ht="15.75">
      <c r="A59" s="31">
        <v>328</v>
      </c>
      <c r="B59" s="31" t="s">
        <v>322</v>
      </c>
      <c r="C59" s="31" t="s">
        <v>323</v>
      </c>
      <c r="D59" s="31">
        <v>8757499761</v>
      </c>
      <c r="E59" s="31" t="s">
        <v>324</v>
      </c>
      <c r="F59" s="43" t="s">
        <v>43</v>
      </c>
      <c r="G59" s="32" t="s">
        <v>272</v>
      </c>
      <c r="H59" s="32">
        <v>550</v>
      </c>
      <c r="L59" s="27">
        <f t="shared" ref="L59:L77" si="6">COUNTIF($C$15:$C$77,C59)</f>
        <v>1</v>
      </c>
      <c r="R59" s="45" t="s">
        <v>28</v>
      </c>
      <c r="S59" s="45" t="s">
        <v>20</v>
      </c>
    </row>
    <row r="60" spans="1:19" s="45" customFormat="1" ht="15.75">
      <c r="A60" s="31">
        <v>728</v>
      </c>
      <c r="B60" s="31" t="s">
        <v>325</v>
      </c>
      <c r="C60" s="31" t="s">
        <v>326</v>
      </c>
      <c r="D60" s="31">
        <v>6200019802</v>
      </c>
      <c r="E60" s="31" t="s">
        <v>100</v>
      </c>
      <c r="F60" s="43" t="s">
        <v>17</v>
      </c>
      <c r="G60" s="32" t="s">
        <v>272</v>
      </c>
      <c r="H60" s="32">
        <v>475</v>
      </c>
      <c r="L60" s="27">
        <f t="shared" si="6"/>
        <v>1</v>
      </c>
      <c r="R60" s="45" t="s">
        <v>28</v>
      </c>
      <c r="S60" s="45" t="s">
        <v>24</v>
      </c>
    </row>
    <row r="61" spans="1:19" s="30" customFormat="1" ht="15.75">
      <c r="A61" s="31">
        <v>684</v>
      </c>
      <c r="B61" s="31" t="s">
        <v>327</v>
      </c>
      <c r="C61" s="31" t="s">
        <v>328</v>
      </c>
      <c r="D61" s="31">
        <v>7543045422</v>
      </c>
      <c r="E61" s="31" t="s">
        <v>268</v>
      </c>
      <c r="F61" s="52" t="s">
        <v>212</v>
      </c>
      <c r="G61" s="32" t="s">
        <v>329</v>
      </c>
      <c r="H61" s="32">
        <v>550</v>
      </c>
      <c r="L61" s="27">
        <f t="shared" si="6"/>
        <v>1</v>
      </c>
      <c r="R61" s="45" t="s">
        <v>19</v>
      </c>
      <c r="S61" s="45" t="s">
        <v>24</v>
      </c>
    </row>
    <row r="62" spans="1:19" s="45" customFormat="1" ht="15.75">
      <c r="A62" s="28">
        <v>523</v>
      </c>
      <c r="B62" s="28" t="s">
        <v>330</v>
      </c>
      <c r="C62" s="28" t="s">
        <v>277</v>
      </c>
      <c r="D62" s="28">
        <v>9065031911</v>
      </c>
      <c r="E62" s="28" t="s">
        <v>100</v>
      </c>
      <c r="F62" s="43" t="s">
        <v>17</v>
      </c>
      <c r="G62" s="29" t="s">
        <v>329</v>
      </c>
      <c r="H62" s="29">
        <v>475</v>
      </c>
      <c r="L62" s="27">
        <f t="shared" si="6"/>
        <v>2</v>
      </c>
      <c r="R62" s="45" t="s">
        <v>28</v>
      </c>
      <c r="S62" s="45" t="s">
        <v>20</v>
      </c>
    </row>
    <row r="63" spans="1:19" s="45" customFormat="1" ht="15.75">
      <c r="A63" s="31">
        <v>690</v>
      </c>
      <c r="B63" s="31" t="s">
        <v>331</v>
      </c>
      <c r="C63" s="31" t="s">
        <v>332</v>
      </c>
      <c r="D63" s="31"/>
      <c r="E63" s="31" t="s">
        <v>287</v>
      </c>
      <c r="F63" s="43" t="s">
        <v>17</v>
      </c>
      <c r="G63" s="32" t="s">
        <v>329</v>
      </c>
      <c r="H63" s="32">
        <v>550</v>
      </c>
      <c r="L63" s="27">
        <f t="shared" si="6"/>
        <v>1</v>
      </c>
      <c r="R63" s="45" t="s">
        <v>28</v>
      </c>
      <c r="S63" s="45" t="s">
        <v>24</v>
      </c>
    </row>
    <row r="64" spans="1:19" s="45" customFormat="1" ht="15.75">
      <c r="A64" s="31">
        <v>672</v>
      </c>
      <c r="B64" s="31" t="s">
        <v>333</v>
      </c>
      <c r="C64" s="31" t="s">
        <v>334</v>
      </c>
      <c r="D64" s="31"/>
      <c r="E64" s="31" t="s">
        <v>100</v>
      </c>
      <c r="F64" s="43" t="s">
        <v>17</v>
      </c>
      <c r="G64" s="32" t="s">
        <v>329</v>
      </c>
      <c r="H64" s="32">
        <v>475</v>
      </c>
      <c r="L64" s="27">
        <f t="shared" si="6"/>
        <v>1</v>
      </c>
      <c r="R64" s="45" t="s">
        <v>28</v>
      </c>
      <c r="S64" s="45" t="s">
        <v>24</v>
      </c>
    </row>
    <row r="65" spans="1:25" s="45" customFormat="1" ht="15.75">
      <c r="A65" s="31">
        <v>178</v>
      </c>
      <c r="B65" s="31" t="s">
        <v>335</v>
      </c>
      <c r="C65" s="31" t="s">
        <v>336</v>
      </c>
      <c r="D65" s="31">
        <v>9939919368</v>
      </c>
      <c r="E65" s="31" t="s">
        <v>100</v>
      </c>
      <c r="F65" s="43" t="s">
        <v>17</v>
      </c>
      <c r="G65" s="32" t="s">
        <v>329</v>
      </c>
      <c r="H65" s="32">
        <v>475</v>
      </c>
      <c r="L65" s="27">
        <f t="shared" si="6"/>
        <v>1</v>
      </c>
      <c r="R65" s="45" t="s">
        <v>28</v>
      </c>
      <c r="S65" s="45" t="s">
        <v>24</v>
      </c>
    </row>
    <row r="66" spans="1:25" s="47" customFormat="1" ht="15.75">
      <c r="A66" s="31">
        <v>453</v>
      </c>
      <c r="B66" s="31" t="s">
        <v>337</v>
      </c>
      <c r="C66" s="31" t="s">
        <v>338</v>
      </c>
      <c r="D66" s="31">
        <v>9931064060</v>
      </c>
      <c r="E66" s="31" t="s">
        <v>287</v>
      </c>
      <c r="F66" s="43" t="s">
        <v>17</v>
      </c>
      <c r="G66" s="32" t="s">
        <v>329</v>
      </c>
      <c r="H66" s="32">
        <v>550</v>
      </c>
      <c r="L66" s="27">
        <f t="shared" si="6"/>
        <v>1</v>
      </c>
      <c r="R66" s="45" t="s">
        <v>28</v>
      </c>
      <c r="S66" s="45" t="s">
        <v>24</v>
      </c>
    </row>
    <row r="67" spans="1:25" s="45" customFormat="1" ht="15.75">
      <c r="A67" s="31">
        <v>577</v>
      </c>
      <c r="B67" s="31" t="s">
        <v>339</v>
      </c>
      <c r="C67" s="31" t="s">
        <v>340</v>
      </c>
      <c r="D67" s="31">
        <v>9006923171</v>
      </c>
      <c r="E67" s="31" t="s">
        <v>268</v>
      </c>
      <c r="F67" s="52" t="s">
        <v>212</v>
      </c>
      <c r="G67" s="32" t="s">
        <v>329</v>
      </c>
      <c r="H67" s="32">
        <v>550</v>
      </c>
      <c r="L67" s="27">
        <f t="shared" si="6"/>
        <v>1</v>
      </c>
      <c r="R67" s="45" t="s">
        <v>19</v>
      </c>
      <c r="S67" s="45" t="s">
        <v>24</v>
      </c>
    </row>
    <row r="68" spans="1:25" s="45" customFormat="1" ht="15.75">
      <c r="A68" s="31">
        <v>380</v>
      </c>
      <c r="B68" s="31" t="s">
        <v>341</v>
      </c>
      <c r="C68" s="31" t="s">
        <v>342</v>
      </c>
      <c r="D68" s="31">
        <v>0</v>
      </c>
      <c r="E68" s="31" t="s">
        <v>100</v>
      </c>
      <c r="F68" s="43" t="s">
        <v>17</v>
      </c>
      <c r="G68" s="32" t="s">
        <v>329</v>
      </c>
      <c r="H68" s="32">
        <v>475</v>
      </c>
      <c r="L68" s="27">
        <f t="shared" si="6"/>
        <v>2</v>
      </c>
      <c r="R68" s="45" t="s">
        <v>28</v>
      </c>
      <c r="S68" s="45" t="s">
        <v>24</v>
      </c>
    </row>
    <row r="69" spans="1:25" s="45" customFormat="1" ht="15.75">
      <c r="A69" s="33">
        <v>351</v>
      </c>
      <c r="B69" s="33" t="s">
        <v>343</v>
      </c>
      <c r="C69" s="33" t="s">
        <v>344</v>
      </c>
      <c r="D69" s="33">
        <v>9939063210</v>
      </c>
      <c r="E69" s="33" t="s">
        <v>319</v>
      </c>
      <c r="F69" s="43" t="s">
        <v>17</v>
      </c>
      <c r="G69" s="34" t="s">
        <v>329</v>
      </c>
      <c r="H69" s="34">
        <v>475</v>
      </c>
      <c r="L69" s="27">
        <f t="shared" si="6"/>
        <v>1</v>
      </c>
      <c r="R69" s="45" t="s">
        <v>28</v>
      </c>
      <c r="S69" s="45" t="s">
        <v>24</v>
      </c>
    </row>
    <row r="70" spans="1:25" s="45" customFormat="1" ht="15.75">
      <c r="A70" s="31">
        <v>552</v>
      </c>
      <c r="B70" s="31" t="s">
        <v>345</v>
      </c>
      <c r="C70" s="31" t="s">
        <v>346</v>
      </c>
      <c r="D70" s="31">
        <v>9931878650</v>
      </c>
      <c r="E70" s="31" t="s">
        <v>110</v>
      </c>
      <c r="F70" s="43" t="s">
        <v>43</v>
      </c>
      <c r="G70" s="32" t="s">
        <v>329</v>
      </c>
      <c r="H70" s="32">
        <v>350</v>
      </c>
      <c r="L70" s="27">
        <f t="shared" si="6"/>
        <v>1</v>
      </c>
      <c r="R70" s="45" t="s">
        <v>28</v>
      </c>
      <c r="S70" s="45" t="s">
        <v>20</v>
      </c>
    </row>
    <row r="71" spans="1:25" s="47" customFormat="1">
      <c r="A71" s="98">
        <v>161</v>
      </c>
      <c r="B71" s="98" t="s">
        <v>347</v>
      </c>
      <c r="C71" s="98" t="s">
        <v>295</v>
      </c>
      <c r="D71" s="31">
        <v>9934737960</v>
      </c>
      <c r="E71" s="31" t="s">
        <v>296</v>
      </c>
      <c r="F71" s="43" t="s">
        <v>210</v>
      </c>
      <c r="G71" s="32" t="s">
        <v>329</v>
      </c>
      <c r="H71" s="32">
        <v>450</v>
      </c>
      <c r="L71" s="27">
        <f t="shared" si="6"/>
        <v>2</v>
      </c>
      <c r="R71" s="45" t="s">
        <v>28</v>
      </c>
      <c r="S71" s="45" t="s">
        <v>20</v>
      </c>
    </row>
    <row r="72" spans="1:25" s="45" customFormat="1" ht="15.75">
      <c r="A72" s="31">
        <v>652</v>
      </c>
      <c r="B72" s="31" t="s">
        <v>348</v>
      </c>
      <c r="C72" s="31" t="s">
        <v>283</v>
      </c>
      <c r="D72" s="31">
        <v>8083175820</v>
      </c>
      <c r="E72" s="31" t="s">
        <v>284</v>
      </c>
      <c r="F72" s="43" t="s">
        <v>17</v>
      </c>
      <c r="G72" s="32" t="s">
        <v>329</v>
      </c>
      <c r="H72" s="32">
        <v>475</v>
      </c>
      <c r="L72" s="27">
        <f t="shared" si="6"/>
        <v>2</v>
      </c>
      <c r="R72" s="45" t="s">
        <v>28</v>
      </c>
      <c r="S72" s="45" t="s">
        <v>20</v>
      </c>
    </row>
    <row r="73" spans="1:25" s="45" customFormat="1" ht="15.75">
      <c r="A73" s="31">
        <v>456</v>
      </c>
      <c r="B73" s="31" t="s">
        <v>349</v>
      </c>
      <c r="C73" s="31" t="s">
        <v>350</v>
      </c>
      <c r="D73" s="31">
        <v>9934058233</v>
      </c>
      <c r="E73" s="31" t="s">
        <v>287</v>
      </c>
      <c r="F73" s="43" t="s">
        <v>17</v>
      </c>
      <c r="G73" s="32" t="s">
        <v>329</v>
      </c>
      <c r="H73" s="32">
        <v>550</v>
      </c>
      <c r="L73" s="27">
        <f t="shared" si="6"/>
        <v>1</v>
      </c>
      <c r="R73" s="45" t="s">
        <v>28</v>
      </c>
      <c r="S73" s="45" t="s">
        <v>24</v>
      </c>
    </row>
    <row r="74" spans="1:25" s="45" customFormat="1">
      <c r="A74" s="98">
        <v>255</v>
      </c>
      <c r="B74" s="98" t="s">
        <v>351</v>
      </c>
      <c r="C74" s="98" t="s">
        <v>352</v>
      </c>
      <c r="D74" s="31">
        <v>9546731271</v>
      </c>
      <c r="E74" s="31" t="s">
        <v>353</v>
      </c>
      <c r="F74" s="43" t="s">
        <v>210</v>
      </c>
      <c r="G74" s="32" t="s">
        <v>329</v>
      </c>
      <c r="H74" s="32">
        <v>475</v>
      </c>
      <c r="L74" s="27">
        <f t="shared" si="6"/>
        <v>1</v>
      </c>
      <c r="R74" s="45" t="s">
        <v>19</v>
      </c>
      <c r="S74" s="45" t="s">
        <v>24</v>
      </c>
    </row>
    <row r="75" spans="1:25" s="45" customFormat="1" ht="15.75">
      <c r="A75" s="31">
        <v>556</v>
      </c>
      <c r="B75" s="31" t="s">
        <v>354</v>
      </c>
      <c r="C75" s="31" t="s">
        <v>355</v>
      </c>
      <c r="D75" s="31">
        <v>7739276612</v>
      </c>
      <c r="E75" s="31" t="s">
        <v>183</v>
      </c>
      <c r="F75" s="43" t="s">
        <v>17</v>
      </c>
      <c r="G75" s="32" t="s">
        <v>329</v>
      </c>
      <c r="H75" s="32">
        <v>350</v>
      </c>
      <c r="L75" s="27">
        <f t="shared" si="6"/>
        <v>1</v>
      </c>
      <c r="R75" s="45" t="s">
        <v>19</v>
      </c>
      <c r="S75" s="45" t="s">
        <v>24</v>
      </c>
    </row>
    <row r="76" spans="1:25" s="45" customFormat="1" ht="15.75">
      <c r="A76" s="33">
        <v>423</v>
      </c>
      <c r="B76" s="33" t="s">
        <v>356</v>
      </c>
      <c r="C76" s="33" t="s">
        <v>318</v>
      </c>
      <c r="D76" s="33">
        <v>9771880779</v>
      </c>
      <c r="E76" s="33" t="s">
        <v>319</v>
      </c>
      <c r="F76" s="43" t="s">
        <v>17</v>
      </c>
      <c r="G76" s="34" t="s">
        <v>329</v>
      </c>
      <c r="H76" s="34">
        <v>475</v>
      </c>
      <c r="L76" s="27">
        <f t="shared" si="6"/>
        <v>2</v>
      </c>
      <c r="R76" s="45" t="s">
        <v>28</v>
      </c>
      <c r="S76" s="45" t="s">
        <v>24</v>
      </c>
    </row>
    <row r="77" spans="1:25" s="45" customFormat="1" ht="15.75">
      <c r="A77" s="31">
        <v>379</v>
      </c>
      <c r="B77" s="31" t="s">
        <v>357</v>
      </c>
      <c r="C77" s="31" t="s">
        <v>342</v>
      </c>
      <c r="D77" s="31">
        <v>9852890104</v>
      </c>
      <c r="E77" s="31" t="s">
        <v>100</v>
      </c>
      <c r="F77" s="43" t="s">
        <v>17</v>
      </c>
      <c r="G77" s="32" t="s">
        <v>329</v>
      </c>
      <c r="H77" s="32">
        <v>475</v>
      </c>
      <c r="L77" s="27">
        <f t="shared" si="6"/>
        <v>2</v>
      </c>
      <c r="R77" s="45" t="s">
        <v>28</v>
      </c>
      <c r="S77" s="45" t="s">
        <v>20</v>
      </c>
    </row>
    <row r="78" spans="1:25">
      <c r="A78" s="100">
        <v>1000</v>
      </c>
      <c r="B78" s="100" t="s">
        <v>358</v>
      </c>
      <c r="D78" s="22"/>
      <c r="E78" s="22"/>
      <c r="F78" s="23" t="s">
        <v>210</v>
      </c>
      <c r="G78" s="23">
        <v>12</v>
      </c>
      <c r="H78" s="23">
        <f>12000</f>
        <v>12000</v>
      </c>
      <c r="I78" s="22"/>
      <c r="J78" s="22"/>
      <c r="K78" s="22"/>
    </row>
    <row r="79" spans="1:25">
      <c r="D79" s="22"/>
      <c r="E79" s="22"/>
      <c r="F79" s="23"/>
      <c r="G79" s="23"/>
      <c r="H79" s="23"/>
      <c r="I79" s="22"/>
      <c r="J79" s="22"/>
      <c r="K79" s="22"/>
    </row>
    <row r="80" spans="1:25" ht="18" customHeight="1">
      <c r="A80" s="20" t="s">
        <v>37</v>
      </c>
      <c r="B80" s="31" t="s">
        <v>220</v>
      </c>
      <c r="C80" s="31" t="s">
        <v>222</v>
      </c>
      <c r="D80" s="32" t="s">
        <v>223</v>
      </c>
      <c r="G80" s="59"/>
      <c r="H80" s="23"/>
      <c r="I80" s="22"/>
      <c r="N80" s="38"/>
      <c r="O80" s="38"/>
      <c r="P80" s="38"/>
      <c r="Q80" s="38"/>
      <c r="R80" s="38"/>
      <c r="S80" s="59"/>
      <c r="T80" s="59"/>
      <c r="U80" s="68"/>
      <c r="V80" s="68"/>
      <c r="W80" s="68"/>
      <c r="X80" s="68"/>
      <c r="Y80" s="68"/>
    </row>
    <row r="81" spans="1:25" ht="18" customHeight="1">
      <c r="A81" s="20" t="s">
        <v>37</v>
      </c>
      <c r="B81" s="31" t="s">
        <v>253</v>
      </c>
      <c r="C81" s="31" t="s">
        <v>222</v>
      </c>
      <c r="D81" s="32" t="s">
        <v>223</v>
      </c>
      <c r="G81" s="59"/>
      <c r="H81" s="23"/>
      <c r="I81" s="22"/>
      <c r="N81" s="38"/>
      <c r="O81" s="38"/>
      <c r="P81" s="38"/>
      <c r="Q81" s="38"/>
      <c r="R81" s="38"/>
      <c r="S81" s="59"/>
      <c r="T81" s="59"/>
      <c r="U81" s="68"/>
      <c r="V81" s="68"/>
      <c r="W81" s="68"/>
      <c r="X81" s="68"/>
      <c r="Y81" s="68"/>
    </row>
    <row r="82" spans="1:25" ht="18" customHeight="1">
      <c r="A82" s="20" t="s">
        <v>37</v>
      </c>
      <c r="B82" s="31" t="s">
        <v>263</v>
      </c>
      <c r="C82" s="31" t="s">
        <v>222</v>
      </c>
      <c r="D82" s="32" t="s">
        <v>223</v>
      </c>
      <c r="G82" s="59"/>
      <c r="H82" s="23"/>
      <c r="I82" s="22"/>
      <c r="N82" s="38"/>
      <c r="O82" s="38"/>
      <c r="P82" s="38"/>
      <c r="Q82" s="38"/>
      <c r="R82" s="38"/>
      <c r="S82" s="59"/>
      <c r="T82" s="59"/>
      <c r="U82" s="68"/>
      <c r="V82" s="68"/>
      <c r="W82" s="68"/>
      <c r="X82" s="68"/>
      <c r="Y82" s="68"/>
    </row>
    <row r="83" spans="1:25" ht="18" customHeight="1">
      <c r="A83" s="20" t="s">
        <v>37</v>
      </c>
      <c r="B83" s="31" t="s">
        <v>247</v>
      </c>
      <c r="C83" s="31" t="s">
        <v>42</v>
      </c>
      <c r="D83" s="32" t="s">
        <v>223</v>
      </c>
      <c r="G83" s="59"/>
      <c r="H83" s="23"/>
      <c r="I83" s="22"/>
      <c r="N83" s="38"/>
      <c r="O83" s="38"/>
      <c r="P83" s="38"/>
      <c r="Q83" s="38"/>
      <c r="R83" s="38"/>
      <c r="S83" s="59"/>
      <c r="T83" s="59"/>
      <c r="U83" s="68"/>
      <c r="V83" s="68"/>
      <c r="W83" s="68"/>
      <c r="X83" s="68"/>
      <c r="Y83" s="68"/>
    </row>
    <row r="84" spans="1:25" ht="18" customHeight="1">
      <c r="G84" s="59"/>
      <c r="H84" s="23"/>
      <c r="I84" s="22"/>
      <c r="N84" s="38"/>
      <c r="O84" s="38"/>
      <c r="P84" s="38"/>
      <c r="Q84" s="38"/>
      <c r="R84" s="38"/>
      <c r="S84" s="59"/>
      <c r="T84" s="59"/>
      <c r="U84" s="68"/>
      <c r="V84" s="68"/>
      <c r="W84" s="68"/>
      <c r="X84" s="68"/>
      <c r="Y84" s="68"/>
    </row>
    <row r="85" spans="1:25" ht="18" customHeight="1">
      <c r="A85" s="20" t="s">
        <v>212</v>
      </c>
      <c r="B85" s="31" t="s">
        <v>266</v>
      </c>
      <c r="C85" s="31" t="s">
        <v>268</v>
      </c>
      <c r="D85" s="32" t="s">
        <v>223</v>
      </c>
      <c r="G85" s="59"/>
      <c r="H85" s="23"/>
      <c r="I85" s="22"/>
      <c r="N85" s="38"/>
      <c r="O85" s="38"/>
      <c r="P85" s="38"/>
      <c r="Q85" s="38"/>
      <c r="R85" s="38"/>
      <c r="S85" s="59"/>
      <c r="T85" s="59"/>
      <c r="U85" s="68"/>
      <c r="V85" s="68"/>
      <c r="W85" s="68"/>
      <c r="X85" s="68"/>
      <c r="Y85" s="68"/>
    </row>
    <row r="86" spans="1:25">
      <c r="A86" s="20" t="s">
        <v>212</v>
      </c>
      <c r="B86" s="31" t="s">
        <v>315</v>
      </c>
      <c r="C86" s="31" t="s">
        <v>268</v>
      </c>
      <c r="D86" s="32" t="s">
        <v>272</v>
      </c>
    </row>
    <row r="87" spans="1:25">
      <c r="A87" s="20" t="s">
        <v>212</v>
      </c>
      <c r="B87" s="31" t="s">
        <v>327</v>
      </c>
      <c r="C87" s="31" t="s">
        <v>268</v>
      </c>
      <c r="D87" s="32" t="s">
        <v>329</v>
      </c>
    </row>
    <row r="88" spans="1:25" ht="18" customHeight="1">
      <c r="A88" s="20" t="s">
        <v>212</v>
      </c>
      <c r="B88" s="31" t="s">
        <v>339</v>
      </c>
      <c r="C88" s="31" t="s">
        <v>268</v>
      </c>
      <c r="D88" s="32" t="s">
        <v>329</v>
      </c>
      <c r="G88" s="59"/>
      <c r="H88" s="23"/>
      <c r="I88" s="22"/>
      <c r="N88" s="38"/>
      <c r="O88" s="38"/>
      <c r="P88" s="38"/>
      <c r="Q88" s="38"/>
      <c r="R88" s="38"/>
      <c r="S88" s="59"/>
      <c r="T88" s="59"/>
      <c r="U88" s="68"/>
      <c r="V88" s="68"/>
      <c r="W88" s="68"/>
      <c r="X88" s="68"/>
      <c r="Y88" s="68"/>
    </row>
    <row r="89" spans="1:25" ht="18" customHeight="1">
      <c r="G89" s="59"/>
      <c r="H89" s="23"/>
      <c r="I89" s="22"/>
      <c r="N89" s="38"/>
      <c r="O89" s="38"/>
      <c r="P89" s="38"/>
      <c r="Q89" s="38"/>
      <c r="R89" s="38"/>
      <c r="S89" s="59"/>
      <c r="T89" s="59"/>
      <c r="U89" s="68"/>
      <c r="V89" s="68"/>
      <c r="W89" s="68"/>
      <c r="X89" s="68"/>
      <c r="Y89" s="68"/>
    </row>
    <row r="90" spans="1:25" ht="18" customHeight="1">
      <c r="A90" s="20" t="s">
        <v>213</v>
      </c>
      <c r="B90" s="31" t="s">
        <v>359</v>
      </c>
      <c r="C90" s="31" t="s">
        <v>360</v>
      </c>
      <c r="D90" s="32" t="s">
        <v>272</v>
      </c>
      <c r="G90" s="59"/>
      <c r="H90" s="23"/>
      <c r="I90" s="22"/>
      <c r="N90" s="38"/>
      <c r="O90" s="38"/>
      <c r="P90" s="38"/>
      <c r="Q90" s="38"/>
      <c r="R90" s="38"/>
      <c r="S90" s="59"/>
      <c r="T90" s="59"/>
      <c r="U90" s="68"/>
      <c r="V90" s="68"/>
      <c r="W90" s="68"/>
      <c r="X90" s="68"/>
      <c r="Y90" s="68"/>
    </row>
    <row r="91" spans="1:25" ht="18" customHeight="1">
      <c r="A91" s="20" t="s">
        <v>213</v>
      </c>
      <c r="B91" s="31" t="s">
        <v>273</v>
      </c>
      <c r="C91" s="31" t="s">
        <v>275</v>
      </c>
      <c r="D91" s="32" t="s">
        <v>272</v>
      </c>
      <c r="G91" s="59"/>
      <c r="H91" s="23"/>
      <c r="I91" s="22"/>
      <c r="N91" s="38"/>
      <c r="O91" s="38"/>
      <c r="P91" s="38"/>
      <c r="Q91" s="38"/>
      <c r="R91" s="38"/>
      <c r="S91" s="59"/>
      <c r="T91" s="59"/>
      <c r="U91" s="68"/>
      <c r="V91" s="68"/>
      <c r="W91" s="68"/>
      <c r="X91" s="68"/>
      <c r="Y91" s="68"/>
    </row>
    <row r="92" spans="1:25" ht="18" customHeight="1">
      <c r="A92" s="20" t="s">
        <v>213</v>
      </c>
      <c r="B92" s="31" t="s">
        <v>232</v>
      </c>
      <c r="C92" s="31" t="s">
        <v>234</v>
      </c>
      <c r="D92" s="32" t="s">
        <v>223</v>
      </c>
      <c r="G92" s="59"/>
      <c r="H92" s="23"/>
      <c r="I92" s="22"/>
      <c r="N92" s="38"/>
      <c r="O92" s="38"/>
      <c r="P92" s="38"/>
      <c r="Q92" s="38"/>
      <c r="R92" s="38"/>
      <c r="S92" s="59"/>
      <c r="T92" s="59"/>
      <c r="U92" s="68"/>
      <c r="V92" s="68"/>
      <c r="W92" s="68"/>
      <c r="X92" s="68"/>
      <c r="Y92" s="68"/>
    </row>
    <row r="93" spans="1:25" ht="18" customHeight="1">
      <c r="A93" s="20" t="s">
        <v>213</v>
      </c>
      <c r="B93" s="31" t="s">
        <v>229</v>
      </c>
      <c r="C93" s="31" t="s">
        <v>231</v>
      </c>
      <c r="D93" s="32" t="s">
        <v>223</v>
      </c>
      <c r="G93" s="59"/>
      <c r="H93" s="23"/>
      <c r="I93" s="22"/>
      <c r="N93" s="38"/>
      <c r="O93" s="38"/>
      <c r="P93" s="38"/>
      <c r="Q93" s="38"/>
      <c r="R93" s="38"/>
      <c r="S93" s="59"/>
      <c r="T93" s="59"/>
      <c r="U93" s="68"/>
      <c r="V93" s="68"/>
      <c r="W93" s="68"/>
      <c r="X93" s="68"/>
      <c r="Y93" s="68"/>
    </row>
    <row r="94" spans="1:25" ht="18" customHeight="1">
      <c r="A94" s="20" t="s">
        <v>213</v>
      </c>
      <c r="B94" s="31" t="s">
        <v>239</v>
      </c>
      <c r="C94" s="31" t="s">
        <v>231</v>
      </c>
      <c r="D94" s="32" t="s">
        <v>223</v>
      </c>
      <c r="G94" s="59"/>
      <c r="H94" s="23"/>
      <c r="I94" s="22"/>
      <c r="N94" s="38"/>
      <c r="O94" s="38"/>
      <c r="P94" s="38"/>
      <c r="Q94" s="38"/>
      <c r="R94" s="38"/>
      <c r="S94" s="59"/>
      <c r="T94" s="59"/>
      <c r="U94" s="68"/>
      <c r="V94" s="68"/>
      <c r="W94" s="68"/>
      <c r="X94" s="68"/>
      <c r="Y94" s="68"/>
    </row>
    <row r="95" spans="1:25" ht="18" customHeight="1">
      <c r="A95" s="20" t="s">
        <v>213</v>
      </c>
      <c r="B95" s="31" t="s">
        <v>303</v>
      </c>
      <c r="C95" s="31" t="s">
        <v>231</v>
      </c>
      <c r="D95" s="32" t="s">
        <v>272</v>
      </c>
      <c r="G95" s="59"/>
      <c r="H95" s="23"/>
      <c r="I95" s="22"/>
      <c r="N95" s="38"/>
      <c r="O95" s="38"/>
      <c r="P95" s="38"/>
      <c r="Q95" s="38"/>
      <c r="R95" s="38"/>
      <c r="S95" s="59"/>
      <c r="T95" s="59"/>
      <c r="U95" s="68"/>
      <c r="V95" s="68"/>
      <c r="W95" s="68"/>
      <c r="X95" s="68"/>
      <c r="Y95" s="68"/>
    </row>
    <row r="96" spans="1:25" ht="18" customHeight="1">
      <c r="A96" s="20"/>
      <c r="B96" s="31"/>
      <c r="C96" s="31"/>
      <c r="D96" s="32"/>
      <c r="G96" s="59"/>
      <c r="H96" s="23"/>
      <c r="I96" s="22"/>
      <c r="N96" s="38"/>
      <c r="O96" s="38"/>
      <c r="P96" s="38"/>
      <c r="Q96" s="38"/>
      <c r="R96" s="38"/>
      <c r="S96" s="59"/>
      <c r="T96" s="59"/>
      <c r="U96" s="68"/>
      <c r="V96" s="68"/>
      <c r="W96" s="68"/>
      <c r="X96" s="68"/>
      <c r="Y96" s="68"/>
    </row>
    <row r="97" spans="1:25" ht="18" hidden="1" customHeight="1">
      <c r="A97" s="20" t="s">
        <v>213</v>
      </c>
      <c r="B97" s="31" t="s">
        <v>297</v>
      </c>
      <c r="C97" s="31" t="s">
        <v>299</v>
      </c>
      <c r="D97" s="32" t="s">
        <v>272</v>
      </c>
      <c r="G97" s="59"/>
      <c r="H97" s="23"/>
      <c r="I97" s="22"/>
      <c r="N97" s="38"/>
      <c r="O97" s="38"/>
      <c r="P97" s="38"/>
      <c r="Q97" s="38"/>
      <c r="R97" s="38"/>
      <c r="S97" s="59"/>
      <c r="T97" s="59"/>
      <c r="U97" s="68"/>
      <c r="V97" s="68"/>
      <c r="W97" s="68"/>
      <c r="X97" s="68"/>
      <c r="Y97" s="68"/>
    </row>
    <row r="98" spans="1:25" ht="18" hidden="1" customHeight="1">
      <c r="A98" s="20" t="s">
        <v>213</v>
      </c>
      <c r="B98" s="31" t="s">
        <v>305</v>
      </c>
      <c r="C98" s="31" t="s">
        <v>307</v>
      </c>
      <c r="D98" s="32" t="s">
        <v>272</v>
      </c>
      <c r="G98" s="59"/>
      <c r="H98" s="23"/>
      <c r="I98" s="22"/>
      <c r="N98" s="38"/>
      <c r="O98" s="38"/>
      <c r="P98" s="38"/>
      <c r="Q98" s="38"/>
      <c r="R98" s="38"/>
      <c r="S98" s="59"/>
      <c r="T98" s="59"/>
      <c r="U98" s="68"/>
      <c r="V98" s="68"/>
      <c r="W98" s="68"/>
      <c r="X98" s="68"/>
      <c r="Y98" s="68"/>
    </row>
    <row r="99" spans="1:25" s="23" customFormat="1" hidden="1">
      <c r="A99" s="100"/>
      <c r="B99" s="100"/>
      <c r="C99" s="100"/>
      <c r="D99" s="100"/>
      <c r="E99" s="100"/>
      <c r="F99" s="100"/>
      <c r="G99" s="68"/>
      <c r="H99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s="23" customFormat="1" hidden="1">
      <c r="A100" s="20" t="s">
        <v>37</v>
      </c>
      <c r="B100" s="31" t="s">
        <v>308</v>
      </c>
      <c r="C100" s="31" t="s">
        <v>36</v>
      </c>
      <c r="D100" s="32" t="s">
        <v>272</v>
      </c>
      <c r="E100" s="100"/>
      <c r="F100" s="100"/>
      <c r="G100" s="68"/>
      <c r="H100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s="23" customFormat="1">
      <c r="A101" s="100"/>
      <c r="B101" s="100"/>
      <c r="C101" s="100"/>
      <c r="D101" s="100"/>
      <c r="E101" s="100"/>
      <c r="F101" s="100"/>
      <c r="G101" s="68"/>
      <c r="H10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ht="18" customHeight="1">
      <c r="A102" s="22"/>
      <c r="B102" s="22"/>
      <c r="C102" s="22"/>
      <c r="D102" s="22"/>
      <c r="G102" s="59"/>
      <c r="H102" s="23"/>
      <c r="I102" s="22"/>
      <c r="N102" s="38"/>
      <c r="O102" s="38"/>
      <c r="P102" s="38"/>
      <c r="Q102" s="38"/>
      <c r="R102" s="38"/>
      <c r="S102" s="59"/>
      <c r="T102" s="59"/>
      <c r="U102" s="68"/>
      <c r="V102" s="68"/>
      <c r="W102" s="68"/>
      <c r="X102" s="68"/>
      <c r="Y102" s="68"/>
    </row>
    <row r="103" spans="1:25" s="23" customFormat="1">
      <c r="A103" s="100"/>
      <c r="B103" s="100"/>
      <c r="C103" s="100"/>
      <c r="D103" s="100"/>
      <c r="E103" s="100"/>
      <c r="F103" s="100"/>
      <c r="G103" s="68"/>
      <c r="H103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s="23" customFormat="1">
      <c r="A104" s="100"/>
      <c r="B104" s="100"/>
      <c r="C104" s="100"/>
      <c r="D104" s="100"/>
      <c r="E104" s="100"/>
      <c r="F104" s="100"/>
      <c r="G104" s="68"/>
      <c r="H104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s="23" customFormat="1">
      <c r="A105" s="100"/>
      <c r="B105" s="100"/>
      <c r="C105" s="100"/>
      <c r="D105" s="100"/>
      <c r="E105" s="100"/>
      <c r="F105" s="100"/>
      <c r="G105" s="68"/>
      <c r="H105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s="23" customFormat="1">
      <c r="A106" s="100"/>
      <c r="B106" s="100"/>
      <c r="C106" s="100"/>
      <c r="D106" s="100"/>
      <c r="E106" s="100"/>
      <c r="F106" s="100"/>
      <c r="G106" s="22"/>
      <c r="H106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s="23" customFormat="1">
      <c r="A107" s="100"/>
      <c r="B107" s="100"/>
      <c r="C107" s="100"/>
      <c r="D107" s="100"/>
      <c r="E107" s="100"/>
      <c r="F107" s="100"/>
      <c r="G107" s="22"/>
      <c r="H107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:25" s="23" customFormat="1">
      <c r="A108" s="100"/>
      <c r="B108" s="100"/>
      <c r="C108" s="100"/>
      <c r="D108" s="100"/>
      <c r="E108" s="100"/>
      <c r="F108" s="100"/>
      <c r="G108" s="22"/>
      <c r="H108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 s="23" customFormat="1">
      <c r="A109" s="100"/>
      <c r="B109" s="100"/>
      <c r="C109" s="100"/>
      <c r="D109" s="100"/>
      <c r="E109" s="100"/>
      <c r="F109" s="100"/>
      <c r="G109" s="22"/>
      <c r="H109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 s="23" customFormat="1">
      <c r="A110" s="100"/>
      <c r="B110" s="100"/>
      <c r="C110" s="100"/>
      <c r="D110" s="100"/>
      <c r="E110" s="100"/>
      <c r="F110" s="100"/>
      <c r="G110" s="22"/>
      <c r="H110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 s="23" customFormat="1">
      <c r="A111" s="100"/>
      <c r="B111" s="100"/>
      <c r="C111" s="100"/>
      <c r="D111" s="100"/>
      <c r="E111" s="100"/>
      <c r="F111" s="100"/>
      <c r="G111" s="22"/>
      <c r="H111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 s="23" customFormat="1">
      <c r="A112" s="100"/>
      <c r="B112" s="100"/>
      <c r="C112" s="100"/>
      <c r="D112" s="100"/>
      <c r="E112" s="100"/>
      <c r="F112" s="100"/>
      <c r="G112" s="22"/>
      <c r="H11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:25" s="23" customFormat="1">
      <c r="A113" s="100"/>
      <c r="B113" s="100"/>
      <c r="C113" s="100"/>
      <c r="D113" s="100"/>
      <c r="E113" s="100"/>
      <c r="F113" s="100"/>
      <c r="G113" s="22"/>
      <c r="H113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s="23" customFormat="1">
      <c r="A114" s="100"/>
      <c r="B114" s="100"/>
      <c r="C114" s="100"/>
      <c r="D114" s="100"/>
      <c r="E114" s="100"/>
      <c r="F114" s="100"/>
      <c r="G114" s="22"/>
      <c r="H114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s="23" customFormat="1">
      <c r="A115" s="100"/>
      <c r="B115" s="100"/>
      <c r="C115" s="100"/>
      <c r="D115" s="100"/>
      <c r="E115" s="100"/>
      <c r="F115" s="100"/>
      <c r="G115" s="22"/>
      <c r="H115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s="23" customFormat="1">
      <c r="A116" s="100"/>
      <c r="B116" s="100"/>
      <c r="C116" s="100"/>
      <c r="D116" s="100"/>
      <c r="E116" s="100"/>
      <c r="F116" s="100"/>
      <c r="G116" s="22"/>
      <c r="H116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s="23" customFormat="1">
      <c r="A117" s="100"/>
      <c r="B117" s="100"/>
      <c r="C117" s="100"/>
      <c r="D117" s="100"/>
      <c r="E117" s="100"/>
      <c r="F117" s="100"/>
      <c r="G117" s="22"/>
      <c r="H117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1:25" s="23" customFormat="1">
      <c r="A118" s="100"/>
      <c r="B118" s="100"/>
      <c r="C118" s="100"/>
      <c r="D118" s="100"/>
      <c r="E118" s="100"/>
      <c r="F118" s="100"/>
      <c r="G118" s="22"/>
      <c r="H118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1:25" s="23" customFormat="1">
      <c r="A119" s="100"/>
      <c r="B119" s="100"/>
      <c r="C119" s="100"/>
      <c r="D119" s="100"/>
      <c r="E119" s="100"/>
      <c r="F119" s="100"/>
      <c r="G119" s="22"/>
      <c r="H119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s="23" customFormat="1">
      <c r="A120" s="100"/>
      <c r="B120" s="100"/>
      <c r="C120" s="100"/>
      <c r="D120" s="100"/>
      <c r="E120" s="100"/>
      <c r="F120" s="100"/>
      <c r="G120" s="22"/>
      <c r="H120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s="23" customFormat="1">
      <c r="A121" s="100"/>
      <c r="B121" s="100"/>
      <c r="C121" s="100"/>
      <c r="D121" s="100"/>
      <c r="E121" s="100"/>
      <c r="F121" s="100"/>
      <c r="G121" s="22"/>
      <c r="H12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s="23" customFormat="1">
      <c r="A122" s="100"/>
      <c r="B122" s="100"/>
      <c r="C122" s="100"/>
      <c r="D122" s="100"/>
      <c r="E122" s="100"/>
      <c r="F122" s="100"/>
      <c r="G122" s="22"/>
      <c r="H1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s="23" customFormat="1">
      <c r="A123" s="100"/>
      <c r="B123" s="100"/>
      <c r="C123" s="100"/>
      <c r="D123" s="100"/>
      <c r="E123" s="100"/>
      <c r="F123" s="100"/>
      <c r="G123" s="22"/>
      <c r="H123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s="23" customFormat="1">
      <c r="A124" s="100"/>
      <c r="B124" s="100"/>
      <c r="C124" s="100"/>
      <c r="D124" s="100"/>
      <c r="E124" s="100"/>
      <c r="F124" s="100"/>
      <c r="G124" s="22"/>
      <c r="H124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s="23" customFormat="1">
      <c r="A125" s="100"/>
      <c r="B125" s="100"/>
      <c r="C125" s="100"/>
      <c r="D125" s="100"/>
      <c r="E125" s="100"/>
      <c r="F125" s="100"/>
      <c r="G125" s="22"/>
      <c r="H125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s="23" customFormat="1">
      <c r="A126" s="100"/>
      <c r="B126" s="100"/>
      <c r="C126" s="100"/>
      <c r="D126" s="100"/>
      <c r="E126" s="100"/>
      <c r="F126" s="100"/>
      <c r="G126" s="22"/>
      <c r="H126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s="23" customFormat="1">
      <c r="A127" s="100"/>
      <c r="B127" s="100"/>
      <c r="C127" s="100"/>
      <c r="D127" s="100"/>
      <c r="E127" s="100"/>
      <c r="F127" s="100"/>
      <c r="G127" s="22"/>
      <c r="H127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s="23" customFormat="1">
      <c r="A128" s="100"/>
      <c r="B128" s="100"/>
      <c r="C128" s="100"/>
      <c r="D128" s="100"/>
      <c r="E128" s="100"/>
      <c r="F128" s="100"/>
      <c r="G128" s="22"/>
      <c r="H128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s="23" customFormat="1">
      <c r="A129" s="100"/>
      <c r="B129" s="100"/>
      <c r="C129" s="100"/>
      <c r="D129" s="100"/>
      <c r="E129" s="100"/>
      <c r="F129" s="100"/>
      <c r="G129" s="22"/>
      <c r="H129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s="23" customFormat="1">
      <c r="A130" s="100"/>
      <c r="B130" s="100"/>
      <c r="C130" s="100"/>
      <c r="D130" s="100"/>
      <c r="E130" s="100"/>
      <c r="F130" s="100"/>
      <c r="G130" s="22"/>
      <c r="H130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s="23" customFormat="1">
      <c r="A131" s="100"/>
      <c r="B131" s="100"/>
      <c r="C131" s="100"/>
      <c r="D131" s="100"/>
      <c r="E131" s="100"/>
      <c r="F131" s="100"/>
      <c r="G131" s="22"/>
      <c r="H13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s="23" customFormat="1">
      <c r="A132" s="100"/>
      <c r="B132" s="100"/>
      <c r="C132" s="100"/>
      <c r="D132" s="100"/>
      <c r="E132" s="100"/>
      <c r="F132" s="100"/>
      <c r="G132" s="22"/>
      <c r="H13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1:25" s="23" customFormat="1">
      <c r="A133" s="100"/>
      <c r="B133" s="100"/>
      <c r="C133" s="100"/>
      <c r="D133" s="100"/>
      <c r="E133" s="100"/>
      <c r="F133" s="100"/>
      <c r="G133" s="22"/>
      <c r="H133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s="23" customFormat="1">
      <c r="A134" s="100"/>
      <c r="B134" s="100"/>
      <c r="C134" s="100"/>
      <c r="D134" s="100"/>
      <c r="E134" s="100"/>
      <c r="F134" s="100"/>
      <c r="G134" s="22"/>
      <c r="H134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s="23" customFormat="1">
      <c r="A135" s="100"/>
      <c r="B135" s="100"/>
      <c r="C135" s="100"/>
      <c r="D135" s="100"/>
      <c r="E135" s="100"/>
      <c r="F135" s="100"/>
      <c r="G135" s="22"/>
      <c r="H135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s="23" customFormat="1">
      <c r="A136" s="100"/>
      <c r="B136" s="100"/>
      <c r="C136" s="100"/>
      <c r="D136" s="100"/>
      <c r="E136" s="100"/>
      <c r="F136" s="100"/>
      <c r="G136" s="22"/>
      <c r="H136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s="23" customFormat="1">
      <c r="A137" s="100"/>
      <c r="B137" s="100"/>
      <c r="C137" s="100"/>
      <c r="D137" s="100"/>
      <c r="E137" s="100"/>
      <c r="F137" s="100"/>
      <c r="G137" s="22"/>
      <c r="H137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s="23" customFormat="1">
      <c r="A138" s="100"/>
      <c r="B138" s="100"/>
      <c r="C138" s="100"/>
      <c r="D138" s="100"/>
      <c r="E138" s="100"/>
      <c r="F138" s="100"/>
      <c r="G138" s="22"/>
      <c r="H138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s="23" customFormat="1">
      <c r="A139" s="100"/>
      <c r="B139" s="100"/>
      <c r="C139" s="100"/>
      <c r="D139" s="100"/>
      <c r="E139" s="100"/>
      <c r="F139" s="100"/>
      <c r="G139" s="22"/>
      <c r="H139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s="23" customFormat="1">
      <c r="A140" s="100"/>
      <c r="B140" s="100"/>
      <c r="C140" s="100"/>
      <c r="D140" s="100"/>
      <c r="E140" s="100"/>
      <c r="F140" s="100"/>
      <c r="G140" s="22"/>
      <c r="H140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 s="23" customFormat="1">
      <c r="A141" s="100"/>
      <c r="B141" s="100"/>
      <c r="C141" s="100"/>
      <c r="D141" s="100"/>
      <c r="E141" s="100"/>
      <c r="F141" s="100"/>
      <c r="G141" s="22"/>
      <c r="H14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s="23" customFormat="1">
      <c r="A142" s="100"/>
      <c r="B142" s="100"/>
      <c r="C142" s="100"/>
      <c r="D142" s="100"/>
      <c r="E142" s="100"/>
      <c r="F142" s="100"/>
      <c r="G142" s="22"/>
      <c r="H14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s="23" customFormat="1">
      <c r="A143" s="100"/>
      <c r="B143" s="100"/>
      <c r="C143" s="100"/>
      <c r="D143" s="100"/>
      <c r="E143" s="100"/>
      <c r="F143" s="100"/>
      <c r="G143" s="22"/>
      <c r="H143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s="23" customFormat="1">
      <c r="A144" s="100"/>
      <c r="B144" s="100"/>
      <c r="C144" s="100"/>
      <c r="D144" s="100"/>
      <c r="E144" s="100"/>
      <c r="F144" s="100"/>
      <c r="G144" s="22"/>
      <c r="H144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s="23" customFormat="1">
      <c r="A145" s="100"/>
      <c r="B145" s="100"/>
      <c r="C145" s="100"/>
      <c r="D145" s="100"/>
      <c r="E145" s="100"/>
      <c r="F145" s="100"/>
      <c r="G145" s="22"/>
      <c r="H145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s="23" customFormat="1">
      <c r="A146" s="100"/>
      <c r="B146" s="100"/>
      <c r="C146" s="100"/>
      <c r="D146" s="100"/>
      <c r="E146" s="100"/>
      <c r="F146" s="100"/>
      <c r="G146" s="22"/>
      <c r="H146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s="23" customFormat="1">
      <c r="A147" s="100"/>
      <c r="B147" s="100"/>
      <c r="C147" s="100"/>
      <c r="D147" s="100"/>
      <c r="E147" s="100"/>
      <c r="F147" s="100"/>
      <c r="G147" s="22"/>
      <c r="H147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1:25" s="23" customFormat="1">
      <c r="A148" s="100"/>
      <c r="B148" s="100"/>
      <c r="C148" s="100"/>
      <c r="D148" s="100"/>
      <c r="E148" s="100"/>
      <c r="F148" s="100"/>
      <c r="G148" s="22"/>
      <c r="H148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s="23" customFormat="1">
      <c r="A149" s="100"/>
      <c r="B149" s="100"/>
      <c r="C149" s="100"/>
      <c r="D149" s="100"/>
      <c r="E149" s="100"/>
      <c r="F149" s="100"/>
      <c r="G149" s="22"/>
      <c r="H149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s="23" customFormat="1">
      <c r="A150" s="100"/>
      <c r="B150" s="100"/>
      <c r="C150" s="100"/>
      <c r="D150" s="100"/>
      <c r="E150" s="100"/>
      <c r="F150" s="100"/>
      <c r="G150" s="22"/>
      <c r="H150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s="23" customFormat="1">
      <c r="A151" s="100"/>
      <c r="B151" s="100"/>
      <c r="C151" s="100"/>
      <c r="D151" s="100"/>
      <c r="E151" s="100"/>
      <c r="F151" s="100"/>
      <c r="G151" s="22"/>
      <c r="H151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s="23" customFormat="1">
      <c r="A152" s="100"/>
      <c r="B152" s="100"/>
      <c r="C152" s="100"/>
      <c r="D152" s="100"/>
      <c r="E152" s="100"/>
      <c r="F152" s="100"/>
      <c r="G152" s="22"/>
      <c r="H15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s="23" customFormat="1">
      <c r="A153" s="100"/>
      <c r="B153" s="100"/>
      <c r="C153" s="100"/>
      <c r="D153" s="100"/>
      <c r="E153" s="100"/>
      <c r="F153" s="100"/>
      <c r="G153" s="22"/>
      <c r="H153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s="23" customFormat="1">
      <c r="A154" s="100"/>
      <c r="B154" s="100"/>
      <c r="C154" s="100"/>
      <c r="D154" s="100"/>
      <c r="E154" s="100"/>
      <c r="F154" s="100"/>
      <c r="G154" s="22"/>
      <c r="H154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s="23" customFormat="1">
      <c r="A155" s="100"/>
      <c r="B155" s="100"/>
      <c r="C155" s="100"/>
      <c r="D155" s="100"/>
      <c r="E155" s="100"/>
      <c r="F155" s="100"/>
      <c r="G155" s="22"/>
      <c r="H155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s="23" customFormat="1">
      <c r="A156" s="100"/>
      <c r="B156" s="100"/>
      <c r="C156" s="100"/>
      <c r="D156" s="100"/>
      <c r="E156" s="100"/>
      <c r="F156" s="100"/>
      <c r="G156" s="22"/>
      <c r="H156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s="23" customFormat="1">
      <c r="A157" s="100"/>
      <c r="B157" s="100"/>
      <c r="C157" s="100"/>
      <c r="D157" s="100"/>
      <c r="E157" s="100"/>
      <c r="F157" s="100"/>
      <c r="G157" s="22"/>
      <c r="H157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s="23" customFormat="1">
      <c r="A158" s="100"/>
      <c r="B158" s="100"/>
      <c r="C158" s="100"/>
      <c r="D158" s="100"/>
      <c r="E158" s="100"/>
      <c r="F158" s="100"/>
      <c r="G158" s="22"/>
      <c r="H158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s="23" customFormat="1">
      <c r="A159" s="100"/>
      <c r="B159" s="100"/>
      <c r="C159" s="100"/>
      <c r="D159" s="100"/>
      <c r="E159" s="100"/>
      <c r="F159" s="100"/>
      <c r="G159" s="22"/>
      <c r="H159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s="23" customFormat="1">
      <c r="A160" s="100"/>
      <c r="B160" s="100"/>
      <c r="C160" s="100"/>
      <c r="D160" s="100"/>
      <c r="E160" s="100"/>
      <c r="F160" s="100"/>
      <c r="G160" s="22"/>
      <c r="H160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s="23" customFormat="1">
      <c r="A161" s="100"/>
      <c r="B161" s="100"/>
      <c r="C161" s="100"/>
      <c r="D161" s="100"/>
      <c r="E161" s="100"/>
      <c r="F161" s="100"/>
      <c r="G161" s="22"/>
      <c r="H161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1:25" s="23" customFormat="1">
      <c r="A162" s="100"/>
      <c r="B162" s="100"/>
      <c r="C162" s="100"/>
      <c r="D162" s="100"/>
      <c r="E162" s="100"/>
      <c r="F162" s="100"/>
      <c r="G162" s="22"/>
      <c r="H16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s="23" customFormat="1">
      <c r="A163" s="100"/>
      <c r="B163" s="100"/>
      <c r="C163" s="100"/>
      <c r="D163" s="100"/>
      <c r="E163" s="100"/>
      <c r="F163" s="100"/>
      <c r="G163" s="22"/>
      <c r="H163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s="23" customFormat="1">
      <c r="A164" s="100"/>
      <c r="B164" s="100"/>
      <c r="C164" s="100"/>
      <c r="D164" s="100"/>
      <c r="E164" s="100"/>
      <c r="F164" s="100"/>
      <c r="G164" s="22"/>
      <c r="H164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s="23" customFormat="1">
      <c r="A165" s="100"/>
      <c r="B165" s="100"/>
      <c r="C165" s="100"/>
      <c r="D165" s="100"/>
      <c r="E165" s="100"/>
      <c r="F165" s="100"/>
      <c r="G165" s="22"/>
      <c r="H165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s="23" customFormat="1">
      <c r="A166" s="100"/>
      <c r="B166" s="100"/>
      <c r="C166" s="100"/>
      <c r="D166" s="100"/>
      <c r="E166" s="100"/>
      <c r="F166" s="100"/>
      <c r="G166" s="22"/>
      <c r="H166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s="23" customFormat="1">
      <c r="A167" s="100"/>
      <c r="B167" s="100"/>
      <c r="C167" s="100"/>
      <c r="D167" s="100"/>
      <c r="E167" s="100"/>
      <c r="F167" s="100"/>
      <c r="G167" s="22"/>
      <c r="H167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s="23" customFormat="1">
      <c r="A168" s="100"/>
      <c r="B168" s="100"/>
      <c r="C168" s="100"/>
      <c r="D168" s="100"/>
      <c r="E168" s="100"/>
      <c r="F168" s="100"/>
      <c r="G168" s="22"/>
      <c r="H168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1:25" s="23" customFormat="1">
      <c r="A169" s="100"/>
      <c r="B169" s="100"/>
      <c r="C169" s="100"/>
      <c r="D169" s="100"/>
      <c r="E169" s="100"/>
      <c r="F169" s="100"/>
      <c r="G169" s="22"/>
      <c r="H169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1:25" s="23" customFormat="1">
      <c r="A170" s="100"/>
      <c r="B170" s="100"/>
      <c r="C170" s="100"/>
      <c r="D170" s="100"/>
      <c r="E170" s="100"/>
      <c r="F170" s="100"/>
      <c r="G170" s="22"/>
      <c r="H170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s="23" customFormat="1">
      <c r="A171" s="100"/>
      <c r="B171" s="100"/>
      <c r="C171" s="100"/>
      <c r="D171" s="100"/>
      <c r="E171" s="100"/>
      <c r="F171" s="100"/>
      <c r="G171" s="22"/>
      <c r="H171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s="23" customFormat="1">
      <c r="A172" s="100"/>
      <c r="B172" s="100"/>
      <c r="C172" s="100"/>
      <c r="D172" s="100"/>
      <c r="E172" s="100"/>
      <c r="F172" s="100"/>
      <c r="G172" s="22"/>
      <c r="H17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s="23" customFormat="1">
      <c r="A173" s="100"/>
      <c r="B173" s="100"/>
      <c r="C173" s="100"/>
      <c r="D173" s="100"/>
      <c r="E173" s="100"/>
      <c r="F173" s="100"/>
      <c r="G173" s="22"/>
      <c r="H173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s="23" customFormat="1">
      <c r="A174" s="100"/>
      <c r="B174" s="100"/>
      <c r="C174" s="100"/>
      <c r="D174" s="100"/>
      <c r="E174" s="100"/>
      <c r="F174" s="100"/>
      <c r="G174" s="22"/>
      <c r="H174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s="23" customFormat="1">
      <c r="A175" s="100"/>
      <c r="B175" s="100"/>
      <c r="C175" s="100"/>
      <c r="D175" s="100"/>
      <c r="E175" s="100"/>
      <c r="F175" s="100"/>
      <c r="G175" s="22"/>
      <c r="H175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s="23" customFormat="1">
      <c r="A176" s="100"/>
      <c r="B176" s="100"/>
      <c r="C176" s="100"/>
      <c r="D176" s="100"/>
      <c r="E176" s="100"/>
      <c r="F176" s="100"/>
      <c r="G176" s="22"/>
      <c r="H176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1:25" s="23" customFormat="1">
      <c r="A177" s="100"/>
      <c r="B177" s="100"/>
      <c r="C177" s="100"/>
      <c r="D177" s="100"/>
      <c r="E177" s="100"/>
      <c r="F177" s="100"/>
      <c r="G177" s="22"/>
      <c r="H177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s="23" customFormat="1">
      <c r="A178" s="100"/>
      <c r="B178" s="100"/>
      <c r="C178" s="100"/>
      <c r="D178" s="100"/>
      <c r="E178" s="100"/>
      <c r="F178" s="100"/>
      <c r="G178" s="22"/>
      <c r="H178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s="23" customFormat="1">
      <c r="A179" s="100"/>
      <c r="B179" s="100"/>
      <c r="C179" s="100"/>
      <c r="D179" s="100"/>
      <c r="E179" s="100"/>
      <c r="F179" s="100"/>
      <c r="G179" s="22"/>
      <c r="H179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s="23" customFormat="1">
      <c r="A180" s="100"/>
      <c r="B180" s="100"/>
      <c r="C180" s="100"/>
      <c r="D180" s="100"/>
      <c r="E180" s="100"/>
      <c r="F180" s="100"/>
      <c r="G180" s="22"/>
      <c r="H180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s="23" customFormat="1">
      <c r="A181" s="100"/>
      <c r="B181" s="100"/>
      <c r="C181" s="100"/>
      <c r="D181" s="100"/>
      <c r="E181" s="100"/>
      <c r="F181" s="100"/>
      <c r="G181" s="22"/>
      <c r="H181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s="23" customFormat="1">
      <c r="A182" s="100"/>
      <c r="B182" s="100"/>
      <c r="C182" s="100"/>
      <c r="D182" s="100"/>
      <c r="E182" s="100"/>
      <c r="F182" s="100"/>
      <c r="G182" s="22"/>
      <c r="H18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s="23" customFormat="1">
      <c r="A183" s="100"/>
      <c r="B183" s="100"/>
      <c r="C183" s="100"/>
      <c r="D183" s="100"/>
      <c r="E183" s="100"/>
      <c r="F183" s="100"/>
      <c r="G183" s="22"/>
      <c r="H183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1:25" s="23" customFormat="1">
      <c r="A184" s="100"/>
      <c r="B184" s="100"/>
      <c r="C184" s="100"/>
      <c r="D184" s="100"/>
      <c r="E184" s="100"/>
      <c r="F184" s="100"/>
      <c r="G184" s="22"/>
      <c r="H184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s="23" customFormat="1">
      <c r="A185" s="100"/>
      <c r="B185" s="100"/>
      <c r="C185" s="100"/>
      <c r="D185" s="100"/>
      <c r="E185" s="100"/>
      <c r="F185" s="100"/>
      <c r="G185" s="22"/>
      <c r="H185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s="23" customFormat="1">
      <c r="A186" s="100"/>
      <c r="B186" s="100"/>
      <c r="C186" s="100"/>
      <c r="D186" s="100"/>
      <c r="E186" s="100"/>
      <c r="F186" s="100"/>
      <c r="G186" s="22"/>
      <c r="H186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s="23" customFormat="1">
      <c r="A187" s="100"/>
      <c r="B187" s="100"/>
      <c r="C187" s="100"/>
      <c r="D187" s="100"/>
      <c r="E187" s="100"/>
      <c r="F187" s="100"/>
      <c r="G187" s="22"/>
      <c r="H187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s="23" customFormat="1">
      <c r="A188" s="100"/>
      <c r="B188" s="100"/>
      <c r="C188" s="100"/>
      <c r="D188" s="100"/>
      <c r="E188" s="100"/>
      <c r="F188" s="100"/>
      <c r="G188" s="22"/>
      <c r="H188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s="23" customFormat="1">
      <c r="A189" s="100"/>
      <c r="B189" s="100"/>
      <c r="C189" s="100"/>
      <c r="D189" s="100"/>
      <c r="E189" s="100"/>
      <c r="F189" s="100"/>
      <c r="G189" s="22"/>
      <c r="H189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s="23" customFormat="1">
      <c r="A190" s="100"/>
      <c r="B190" s="100"/>
      <c r="C190" s="100"/>
      <c r="D190" s="100"/>
      <c r="E190" s="100"/>
      <c r="F190" s="100"/>
      <c r="G190" s="22"/>
      <c r="H190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1:25" s="23" customFormat="1">
      <c r="A191" s="100"/>
      <c r="B191" s="100"/>
      <c r="C191" s="100"/>
      <c r="D191" s="100"/>
      <c r="E191" s="100"/>
      <c r="F191" s="100"/>
      <c r="G191" s="22"/>
      <c r="H191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1:25" s="23" customFormat="1">
      <c r="A192" s="100"/>
      <c r="B192" s="100"/>
      <c r="C192" s="100"/>
      <c r="D192" s="100"/>
      <c r="E192" s="100"/>
      <c r="F192" s="100"/>
      <c r="G192" s="22"/>
      <c r="H19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1:25" s="23" customFormat="1">
      <c r="A193" s="100"/>
      <c r="B193" s="100"/>
      <c r="C193" s="100"/>
      <c r="D193" s="100"/>
      <c r="E193" s="100"/>
      <c r="F193" s="100"/>
      <c r="G193" s="22"/>
      <c r="H193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s="23" customFormat="1">
      <c r="A194" s="100"/>
      <c r="B194" s="100"/>
      <c r="C194" s="100"/>
      <c r="D194" s="100"/>
      <c r="E194" s="100"/>
      <c r="F194" s="100"/>
      <c r="G194" s="22"/>
      <c r="H194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s="23" customFormat="1">
      <c r="A195" s="100"/>
      <c r="B195" s="100"/>
      <c r="C195" s="100"/>
      <c r="D195" s="100"/>
      <c r="E195" s="100"/>
      <c r="F195" s="100"/>
      <c r="G195" s="22"/>
      <c r="H195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s="23" customFormat="1">
      <c r="A196" s="100"/>
      <c r="B196" s="100"/>
      <c r="C196" s="100"/>
      <c r="D196" s="100"/>
      <c r="E196" s="100"/>
      <c r="F196" s="100"/>
      <c r="G196" s="22"/>
      <c r="H196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s="23" customFormat="1">
      <c r="A197" s="100"/>
      <c r="B197" s="100"/>
      <c r="C197" s="100"/>
      <c r="D197" s="100"/>
      <c r="E197" s="100"/>
      <c r="F197" s="100"/>
      <c r="G197" s="22"/>
      <c r="H197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s="23" customFormat="1">
      <c r="A198" s="100"/>
      <c r="B198" s="100"/>
      <c r="C198" s="100"/>
      <c r="D198" s="100"/>
      <c r="E198" s="100"/>
      <c r="F198" s="100"/>
      <c r="G198" s="22"/>
      <c r="H198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s="23" customFormat="1">
      <c r="A199" s="100"/>
      <c r="B199" s="100"/>
      <c r="C199" s="100"/>
      <c r="D199" s="100"/>
      <c r="E199" s="100"/>
      <c r="F199" s="100"/>
      <c r="G199" s="22"/>
      <c r="H199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1:25" s="23" customFormat="1">
      <c r="A200" s="100"/>
      <c r="B200" s="100"/>
      <c r="C200" s="100"/>
      <c r="D200" s="100"/>
      <c r="E200" s="100"/>
      <c r="F200" s="100"/>
      <c r="G200" s="22"/>
      <c r="H200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1:25" s="23" customFormat="1">
      <c r="A201" s="100"/>
      <c r="B201" s="100"/>
      <c r="C201" s="100"/>
      <c r="D201" s="100"/>
      <c r="E201" s="100"/>
      <c r="F201" s="100"/>
      <c r="G201" s="22"/>
      <c r="H201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s="23" customFormat="1">
      <c r="A202" s="100"/>
      <c r="B202" s="100"/>
      <c r="C202" s="100"/>
      <c r="D202" s="100"/>
      <c r="E202" s="100"/>
      <c r="F202" s="100"/>
      <c r="G202" s="22"/>
      <c r="H20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s="23" customFormat="1">
      <c r="A203" s="100"/>
      <c r="B203" s="100"/>
      <c r="C203" s="100"/>
      <c r="D203" s="100"/>
      <c r="E203" s="100"/>
      <c r="F203" s="100"/>
      <c r="G203" s="22"/>
      <c r="H203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s="23" customFormat="1">
      <c r="A204" s="100"/>
      <c r="B204" s="100"/>
      <c r="C204" s="100"/>
      <c r="D204" s="100"/>
      <c r="E204" s="100"/>
      <c r="F204" s="100"/>
      <c r="G204" s="22"/>
      <c r="H204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s="23" customFormat="1">
      <c r="A205" s="100"/>
      <c r="B205" s="100"/>
      <c r="C205" s="100"/>
      <c r="D205" s="100"/>
      <c r="E205" s="100"/>
      <c r="F205" s="100"/>
      <c r="G205" s="22"/>
      <c r="H205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s="23" customFormat="1">
      <c r="A206" s="100"/>
      <c r="B206" s="100"/>
      <c r="C206" s="100"/>
      <c r="D206" s="100"/>
      <c r="E206" s="100"/>
      <c r="F206" s="100"/>
      <c r="G206" s="22"/>
      <c r="H206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s="23" customFormat="1">
      <c r="A207" s="100"/>
      <c r="B207" s="100"/>
      <c r="C207" s="100"/>
      <c r="D207" s="100"/>
      <c r="E207" s="100"/>
      <c r="F207" s="100"/>
      <c r="G207" s="22"/>
      <c r="H207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s="23" customFormat="1">
      <c r="A208" s="100"/>
      <c r="B208" s="100"/>
      <c r="C208" s="100"/>
      <c r="D208" s="100"/>
      <c r="E208" s="100"/>
      <c r="F208" s="100"/>
      <c r="G208" s="22"/>
      <c r="H208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s="23" customFormat="1">
      <c r="A209" s="100"/>
      <c r="B209" s="100"/>
      <c r="C209" s="100"/>
      <c r="D209" s="100"/>
      <c r="E209" s="100"/>
      <c r="F209" s="100"/>
      <c r="G209" s="22"/>
      <c r="H209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s="23" customFormat="1">
      <c r="A210" s="100"/>
      <c r="B210" s="100"/>
      <c r="C210" s="100"/>
      <c r="D210" s="100"/>
      <c r="E210" s="100"/>
      <c r="F210" s="100"/>
      <c r="G210" s="22"/>
      <c r="H210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s="23" customFormat="1">
      <c r="A211" s="100"/>
      <c r="B211" s="100"/>
      <c r="C211" s="100"/>
      <c r="D211" s="100"/>
      <c r="E211" s="100"/>
      <c r="F211" s="100"/>
      <c r="G211" s="22"/>
      <c r="H211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1:25" s="23" customFormat="1">
      <c r="A212" s="100"/>
      <c r="B212" s="100"/>
      <c r="C212" s="100"/>
      <c r="D212" s="100"/>
      <c r="E212" s="100"/>
      <c r="F212" s="100"/>
      <c r="G212" s="22"/>
      <c r="H21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s="23" customFormat="1">
      <c r="A213" s="100"/>
      <c r="B213" s="100"/>
      <c r="C213" s="100"/>
      <c r="D213" s="100"/>
      <c r="E213" s="100"/>
      <c r="F213" s="100"/>
      <c r="G213" s="22"/>
      <c r="H213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1:25" s="23" customFormat="1">
      <c r="A214" s="100"/>
      <c r="B214" s="100"/>
      <c r="C214" s="100"/>
      <c r="D214" s="100"/>
      <c r="E214" s="100"/>
      <c r="F214" s="100"/>
      <c r="G214" s="22"/>
      <c r="H214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s="23" customFormat="1">
      <c r="A215" s="100"/>
      <c r="B215" s="100"/>
      <c r="C215" s="100"/>
      <c r="D215" s="100"/>
      <c r="E215" s="100"/>
      <c r="F215" s="100"/>
      <c r="G215" s="22"/>
      <c r="H215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1:25" s="23" customFormat="1">
      <c r="A216" s="100"/>
      <c r="B216" s="100"/>
      <c r="C216" s="100"/>
      <c r="D216" s="100"/>
      <c r="E216" s="100"/>
      <c r="F216" s="100"/>
      <c r="G216" s="22"/>
      <c r="H216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1:25" s="23" customFormat="1">
      <c r="A217" s="100"/>
      <c r="B217" s="100"/>
      <c r="C217" s="100"/>
      <c r="D217" s="100"/>
      <c r="E217" s="100"/>
      <c r="F217" s="100"/>
      <c r="G217" s="22"/>
      <c r="H217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s="23" customFormat="1">
      <c r="A218" s="100"/>
      <c r="B218" s="100"/>
      <c r="C218" s="100"/>
      <c r="D218" s="100"/>
      <c r="E218" s="100"/>
      <c r="F218" s="100"/>
      <c r="G218" s="22"/>
      <c r="H218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s="23" customFormat="1">
      <c r="A219" s="100"/>
      <c r="B219" s="100"/>
      <c r="C219" s="100"/>
      <c r="D219" s="100"/>
      <c r="E219" s="100"/>
      <c r="F219" s="100"/>
      <c r="G219" s="22"/>
      <c r="H219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s="23" customFormat="1">
      <c r="A220" s="100"/>
      <c r="B220" s="100"/>
      <c r="C220" s="100"/>
      <c r="D220" s="100"/>
      <c r="E220" s="100"/>
      <c r="F220" s="100"/>
      <c r="G220" s="22"/>
      <c r="H220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s="23" customFormat="1">
      <c r="A221" s="100"/>
      <c r="B221" s="100"/>
      <c r="C221" s="100"/>
      <c r="D221" s="100"/>
      <c r="E221" s="100"/>
      <c r="F221" s="100"/>
      <c r="G221" s="22"/>
      <c r="H221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s="23" customFormat="1">
      <c r="A222" s="100"/>
      <c r="B222" s="100"/>
      <c r="C222" s="100"/>
      <c r="D222" s="100"/>
      <c r="E222" s="100"/>
      <c r="F222" s="100"/>
      <c r="G222" s="22"/>
      <c r="H2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s="23" customFormat="1">
      <c r="A223" s="100"/>
      <c r="B223" s="100"/>
      <c r="C223" s="100"/>
      <c r="D223" s="100"/>
      <c r="E223" s="100"/>
      <c r="F223" s="100"/>
      <c r="G223" s="22"/>
      <c r="H223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1:25" s="23" customFormat="1">
      <c r="A224" s="100"/>
      <c r="B224" s="100"/>
      <c r="C224" s="100"/>
      <c r="D224" s="100"/>
      <c r="E224" s="100"/>
      <c r="F224" s="100"/>
      <c r="G224" s="22"/>
      <c r="H224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s="23" customFormat="1">
      <c r="A225" s="100"/>
      <c r="B225" s="100"/>
      <c r="C225" s="100"/>
      <c r="D225" s="100"/>
      <c r="E225" s="100"/>
      <c r="F225" s="100"/>
      <c r="G225" s="22"/>
      <c r="H225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s="23" customFormat="1">
      <c r="A226" s="100"/>
      <c r="B226" s="100"/>
      <c r="C226" s="100"/>
      <c r="D226" s="100"/>
      <c r="E226" s="100"/>
      <c r="F226" s="100"/>
      <c r="G226" s="22"/>
      <c r="H226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s="23" customFormat="1">
      <c r="A227" s="100"/>
      <c r="B227" s="100"/>
      <c r="C227" s="100"/>
      <c r="D227" s="100"/>
      <c r="E227" s="100"/>
      <c r="F227" s="100"/>
      <c r="G227" s="22"/>
      <c r="H227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s="23" customFormat="1">
      <c r="A228" s="100"/>
      <c r="B228" s="100"/>
      <c r="C228" s="100"/>
      <c r="D228" s="100"/>
      <c r="E228" s="100"/>
      <c r="F228" s="100"/>
      <c r="G228" s="22"/>
      <c r="H228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s="23" customFormat="1">
      <c r="A229" s="100"/>
      <c r="B229" s="100"/>
      <c r="C229" s="100"/>
      <c r="D229" s="100"/>
      <c r="E229" s="100"/>
      <c r="F229" s="100"/>
      <c r="G229" s="22"/>
      <c r="H229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s="23" customFormat="1">
      <c r="A230" s="100"/>
      <c r="B230" s="100"/>
      <c r="C230" s="100"/>
      <c r="D230" s="100"/>
      <c r="E230" s="100"/>
      <c r="F230" s="100"/>
      <c r="G230" s="22"/>
      <c r="H230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1:25" s="23" customFormat="1">
      <c r="A231" s="100"/>
      <c r="B231" s="100"/>
      <c r="C231" s="100"/>
      <c r="D231" s="100"/>
      <c r="E231" s="100"/>
      <c r="F231" s="100"/>
      <c r="G231" s="22"/>
      <c r="H231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s="23" customFormat="1">
      <c r="A232" s="100"/>
      <c r="B232" s="100"/>
      <c r="C232" s="100"/>
      <c r="D232" s="100"/>
      <c r="E232" s="100"/>
      <c r="F232" s="100"/>
      <c r="G232" s="22"/>
      <c r="H23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s="23" customFormat="1">
      <c r="A233" s="100"/>
      <c r="B233" s="100"/>
      <c r="C233" s="100"/>
      <c r="D233" s="100"/>
      <c r="E233" s="100"/>
      <c r="F233" s="100"/>
      <c r="G233" s="22"/>
      <c r="H233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s="23" customFormat="1">
      <c r="A234" s="100"/>
      <c r="B234" s="100"/>
      <c r="C234" s="100"/>
      <c r="D234" s="100"/>
      <c r="E234" s="100"/>
      <c r="F234" s="100"/>
      <c r="G234" s="22"/>
      <c r="H234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s="23" customFormat="1">
      <c r="A235" s="100"/>
      <c r="B235" s="100"/>
      <c r="C235" s="100"/>
      <c r="D235" s="100"/>
      <c r="E235" s="100"/>
      <c r="F235" s="100"/>
      <c r="G235" s="22"/>
      <c r="H235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s="23" customFormat="1">
      <c r="A236" s="100"/>
      <c r="B236" s="100"/>
      <c r="C236" s="100"/>
      <c r="D236" s="100"/>
      <c r="E236" s="100"/>
      <c r="F236" s="100"/>
      <c r="G236" s="22"/>
      <c r="H236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1:25" s="23" customFormat="1">
      <c r="A237" s="100"/>
      <c r="B237" s="100"/>
      <c r="C237" s="100"/>
      <c r="D237" s="100"/>
      <c r="E237" s="100"/>
      <c r="F237" s="100"/>
      <c r="G237" s="22"/>
      <c r="H237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1:25" s="23" customFormat="1">
      <c r="A238" s="100"/>
      <c r="B238" s="100"/>
      <c r="C238" s="100"/>
      <c r="D238" s="100"/>
      <c r="E238" s="100"/>
      <c r="F238" s="100"/>
      <c r="G238" s="22"/>
      <c r="H238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1:25" s="23" customFormat="1">
      <c r="A239" s="100"/>
      <c r="B239" s="100"/>
      <c r="C239" s="100"/>
      <c r="D239" s="100"/>
      <c r="E239" s="100"/>
      <c r="F239" s="100"/>
      <c r="G239" s="22"/>
      <c r="H239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1:25" s="23" customFormat="1">
      <c r="A240" s="100"/>
      <c r="B240" s="100"/>
      <c r="C240" s="100"/>
      <c r="D240" s="100"/>
      <c r="E240" s="100"/>
      <c r="F240" s="100"/>
      <c r="G240" s="22"/>
      <c r="H240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1:25" s="23" customFormat="1">
      <c r="A241" s="100"/>
      <c r="B241" s="100"/>
      <c r="C241" s="100"/>
      <c r="D241" s="100"/>
      <c r="E241" s="100"/>
      <c r="F241" s="100"/>
      <c r="G241" s="22"/>
      <c r="H241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s="23" customFormat="1">
      <c r="A242" s="100"/>
      <c r="B242" s="100"/>
      <c r="C242" s="100"/>
      <c r="D242" s="100"/>
      <c r="E242" s="100"/>
      <c r="F242" s="100"/>
      <c r="G242" s="22"/>
      <c r="H24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s="23" customFormat="1">
      <c r="A243" s="100"/>
      <c r="B243" s="100"/>
      <c r="C243" s="100"/>
      <c r="D243" s="100"/>
      <c r="E243" s="100"/>
      <c r="F243" s="100"/>
      <c r="G243" s="22"/>
      <c r="H243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s="23" customFormat="1">
      <c r="A244" s="100"/>
      <c r="B244" s="100"/>
      <c r="C244" s="100"/>
      <c r="D244" s="100"/>
      <c r="E244" s="100"/>
      <c r="F244" s="100"/>
      <c r="G244" s="22"/>
      <c r="H244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1:25" s="23" customFormat="1">
      <c r="A245" s="100"/>
      <c r="B245" s="100"/>
      <c r="C245" s="100"/>
      <c r="D245" s="100"/>
      <c r="E245" s="100"/>
      <c r="F245" s="100"/>
      <c r="G245" s="22"/>
      <c r="H245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1:25" s="23" customFormat="1">
      <c r="A246" s="100"/>
      <c r="B246" s="100"/>
      <c r="C246" s="100"/>
      <c r="D246" s="100"/>
      <c r="E246" s="100"/>
      <c r="F246" s="100"/>
      <c r="G246" s="22"/>
      <c r="H246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1:25" s="23" customFormat="1">
      <c r="A247" s="100"/>
      <c r="B247" s="100"/>
      <c r="C247" s="100"/>
      <c r="D247" s="100"/>
      <c r="E247" s="100"/>
      <c r="F247" s="100"/>
      <c r="G247" s="22"/>
      <c r="H247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1:25" s="23" customFormat="1">
      <c r="A248" s="100"/>
      <c r="B248" s="100"/>
      <c r="C248" s="100"/>
      <c r="D248" s="100"/>
      <c r="E248" s="100"/>
      <c r="F248" s="100"/>
      <c r="G248" s="22"/>
      <c r="H248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1:25" s="23" customFormat="1">
      <c r="A249" s="100"/>
      <c r="B249" s="100"/>
      <c r="C249" s="100"/>
      <c r="D249" s="100"/>
      <c r="E249" s="100"/>
      <c r="F249" s="100"/>
      <c r="G249" s="22"/>
      <c r="H249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1:25" s="23" customFormat="1">
      <c r="A250" s="100"/>
      <c r="B250" s="100"/>
      <c r="C250" s="100"/>
      <c r="D250" s="100"/>
      <c r="E250" s="100"/>
      <c r="F250" s="100"/>
      <c r="G250" s="22"/>
      <c r="H250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1:25" s="23" customFormat="1">
      <c r="A251" s="100"/>
      <c r="B251" s="100"/>
      <c r="C251" s="100"/>
      <c r="D251" s="100"/>
      <c r="E251" s="100"/>
      <c r="F251" s="100"/>
      <c r="G251" s="22"/>
      <c r="H251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spans="1:25" s="23" customFormat="1">
      <c r="A252" s="100"/>
      <c r="B252" s="100"/>
      <c r="C252" s="100"/>
      <c r="D252" s="100"/>
      <c r="E252" s="100"/>
      <c r="F252" s="100"/>
      <c r="G252" s="22"/>
      <c r="H25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1:25" s="23" customFormat="1">
      <c r="A253" s="100"/>
      <c r="B253" s="100"/>
      <c r="C253" s="100"/>
      <c r="D253" s="100"/>
      <c r="E253" s="100"/>
      <c r="F253" s="100"/>
      <c r="G253" s="22"/>
      <c r="H253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1:25" s="23" customFormat="1">
      <c r="A254" s="100"/>
      <c r="B254" s="100"/>
      <c r="C254" s="100"/>
      <c r="D254" s="100"/>
      <c r="E254" s="100"/>
      <c r="F254" s="100"/>
      <c r="G254" s="22"/>
      <c r="H254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spans="1:25" s="23" customFormat="1">
      <c r="A255" s="100"/>
      <c r="B255" s="100"/>
      <c r="C255" s="100"/>
      <c r="D255" s="100"/>
      <c r="E255" s="100"/>
      <c r="F255" s="100"/>
      <c r="G255" s="22"/>
      <c r="H255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1:25" s="23" customFormat="1">
      <c r="A256" s="100"/>
      <c r="B256" s="100"/>
      <c r="C256" s="100"/>
      <c r="D256" s="100"/>
      <c r="E256" s="100"/>
      <c r="F256" s="100"/>
      <c r="G256" s="22"/>
      <c r="H256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1:25" s="23" customFormat="1">
      <c r="A257" s="100"/>
      <c r="B257" s="100"/>
      <c r="C257" s="100"/>
      <c r="D257" s="100"/>
      <c r="E257" s="100"/>
      <c r="F257" s="100"/>
      <c r="G257" s="22"/>
      <c r="H257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1:25" s="23" customFormat="1">
      <c r="A258" s="100"/>
      <c r="B258" s="100"/>
      <c r="C258" s="100"/>
      <c r="D258" s="100"/>
      <c r="E258" s="100"/>
      <c r="F258" s="100"/>
      <c r="G258" s="22"/>
      <c r="H258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1:25" s="23" customFormat="1">
      <c r="A259" s="100"/>
      <c r="B259" s="100"/>
      <c r="C259" s="100"/>
      <c r="D259" s="100"/>
      <c r="E259" s="100"/>
      <c r="F259" s="100"/>
      <c r="G259" s="22"/>
      <c r="H259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1:25" s="23" customFormat="1">
      <c r="A260" s="100"/>
      <c r="B260" s="100"/>
      <c r="C260" s="100"/>
      <c r="D260" s="100"/>
      <c r="E260" s="100"/>
      <c r="F260" s="100"/>
      <c r="G260" s="22"/>
      <c r="H260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1:25" s="23" customFormat="1">
      <c r="A261" s="100"/>
      <c r="B261" s="100"/>
      <c r="C261" s="100"/>
      <c r="D261" s="100"/>
      <c r="E261" s="100"/>
      <c r="F261" s="100"/>
      <c r="G261" s="22"/>
      <c r="H261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1:25" s="23" customFormat="1">
      <c r="A262" s="100"/>
      <c r="B262" s="100"/>
      <c r="C262" s="100"/>
      <c r="D262" s="100"/>
      <c r="E262" s="100"/>
      <c r="F262" s="100"/>
      <c r="G262" s="22"/>
      <c r="H26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1:25" s="23" customFormat="1">
      <c r="A263" s="100"/>
      <c r="B263" s="100"/>
      <c r="C263" s="100"/>
      <c r="D263" s="100"/>
      <c r="E263" s="100"/>
      <c r="F263" s="100"/>
      <c r="G263" s="22"/>
      <c r="H263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1:25" s="23" customFormat="1">
      <c r="A264" s="100"/>
      <c r="B264" s="100"/>
      <c r="C264" s="100"/>
      <c r="D264" s="100"/>
      <c r="E264" s="100"/>
      <c r="F264" s="100"/>
      <c r="G264" s="22"/>
      <c r="H264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1:25" s="23" customFormat="1">
      <c r="A265" s="100"/>
      <c r="B265" s="100"/>
      <c r="C265" s="100"/>
      <c r="D265" s="100"/>
      <c r="E265" s="100"/>
      <c r="F265" s="100"/>
      <c r="G265" s="22"/>
      <c r="H265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1:25" s="23" customFormat="1">
      <c r="A266" s="100"/>
      <c r="B266" s="100"/>
      <c r="C266" s="100"/>
      <c r="D266" s="100"/>
      <c r="E266" s="100"/>
      <c r="F266" s="100"/>
      <c r="G266" s="22"/>
      <c r="H266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1:25" s="23" customFormat="1">
      <c r="A267" s="100"/>
      <c r="B267" s="100"/>
      <c r="C267" s="100"/>
      <c r="D267" s="100"/>
      <c r="E267" s="100"/>
      <c r="F267" s="100"/>
      <c r="G267" s="22"/>
      <c r="H267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1:25" s="23" customFormat="1">
      <c r="A268" s="100"/>
      <c r="B268" s="100"/>
      <c r="C268" s="100"/>
      <c r="D268" s="100"/>
      <c r="E268" s="100"/>
      <c r="F268" s="100"/>
      <c r="G268" s="22"/>
      <c r="H268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1:25" s="23" customFormat="1">
      <c r="A269" s="100"/>
      <c r="B269" s="100"/>
      <c r="C269" s="100"/>
      <c r="D269" s="100"/>
      <c r="E269" s="100"/>
      <c r="F269" s="100"/>
      <c r="G269" s="22"/>
      <c r="H269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1:25" s="23" customFormat="1">
      <c r="A270" s="100"/>
      <c r="B270" s="100"/>
      <c r="C270" s="100"/>
      <c r="D270" s="100"/>
      <c r="E270" s="100"/>
      <c r="F270" s="100"/>
      <c r="G270" s="22"/>
      <c r="H270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1:25" s="23" customFormat="1">
      <c r="A271" s="100"/>
      <c r="B271" s="100"/>
      <c r="C271" s="100"/>
      <c r="D271" s="100"/>
      <c r="E271" s="100"/>
      <c r="F271" s="100"/>
      <c r="G271" s="22"/>
      <c r="H271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1:25" s="23" customFormat="1">
      <c r="A272" s="100"/>
      <c r="B272" s="100"/>
      <c r="C272" s="100"/>
      <c r="D272" s="100"/>
      <c r="E272" s="100"/>
      <c r="F272" s="100"/>
      <c r="G272" s="22"/>
      <c r="H27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1:25" s="23" customFormat="1">
      <c r="A273" s="100"/>
      <c r="B273" s="100"/>
      <c r="C273" s="100"/>
      <c r="D273" s="100"/>
      <c r="E273" s="100"/>
      <c r="F273" s="100"/>
      <c r="G273" s="22"/>
      <c r="H273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1:25" s="23" customFormat="1">
      <c r="A274" s="100"/>
      <c r="B274" s="100"/>
      <c r="C274" s="100"/>
      <c r="D274" s="100"/>
      <c r="E274" s="100"/>
      <c r="F274" s="100"/>
      <c r="G274" s="22"/>
      <c r="H274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1:25" s="23" customFormat="1">
      <c r="A275" s="100"/>
      <c r="B275" s="100"/>
      <c r="C275" s="100"/>
      <c r="D275" s="100"/>
      <c r="E275" s="100"/>
      <c r="F275" s="100"/>
      <c r="G275" s="22"/>
      <c r="H275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s="23" customFormat="1">
      <c r="A276" s="100"/>
      <c r="B276" s="100"/>
      <c r="C276" s="100"/>
      <c r="D276" s="100"/>
      <c r="E276" s="100"/>
      <c r="F276" s="100"/>
      <c r="G276" s="22"/>
      <c r="H276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s="23" customFormat="1">
      <c r="A277" s="100"/>
      <c r="B277" s="100"/>
      <c r="C277" s="100"/>
      <c r="D277" s="100"/>
      <c r="E277" s="100"/>
      <c r="F277" s="100"/>
      <c r="G277" s="22"/>
      <c r="H277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s="23" customFormat="1">
      <c r="A278" s="100"/>
      <c r="B278" s="100"/>
      <c r="C278" s="100"/>
      <c r="D278" s="100"/>
      <c r="E278" s="100"/>
      <c r="F278" s="100"/>
      <c r="G278" s="22"/>
      <c r="H278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1:25" s="23" customFormat="1">
      <c r="A279" s="100"/>
      <c r="B279" s="100"/>
      <c r="C279" s="100"/>
      <c r="D279" s="100"/>
      <c r="E279" s="100"/>
      <c r="F279" s="100"/>
      <c r="G279" s="22"/>
      <c r="H279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</sheetData>
  <autoFilter ref="A14:Y78"/>
  <sortState ref="A80:H111">
    <sortCondition ref="A80"/>
  </sortState>
  <mergeCells count="2">
    <mergeCell ref="M36:N36"/>
    <mergeCell ref="M49:O49"/>
  </mergeCells>
  <pageMargins left="0.70866141732283472" right="0.70866141732283472" top="0.74803149606299213" bottom="0.74803149606299213" header="0.31496062992125984" footer="0.31496062992125984"/>
  <pageSetup scale="2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98"/>
  <sheetViews>
    <sheetView showGridLines="0" zoomScale="90" zoomScaleNormal="90" workbookViewId="0">
      <selection activeCell="E2" sqref="E2"/>
    </sheetView>
  </sheetViews>
  <sheetFormatPr defaultColWidth="9.140625" defaultRowHeight="21"/>
  <cols>
    <col min="1" max="1" width="13.85546875" style="100" bestFit="1" customWidth="1"/>
    <col min="2" max="2" width="22" style="100" customWidth="1"/>
    <col min="3" max="3" width="23.5703125" style="100" customWidth="1"/>
    <col min="4" max="4" width="25" style="100" customWidth="1"/>
    <col min="5" max="5" width="16.85546875" style="100" customWidth="1"/>
    <col min="6" max="6" width="50.7109375" style="100" customWidth="1"/>
    <col min="7" max="7" width="19.7109375" style="22" customWidth="1"/>
    <col min="8" max="8" width="17.42578125" style="22" customWidth="1"/>
    <col min="9" max="9" width="12.28515625" style="23" customWidth="1"/>
    <col min="10" max="10" width="11.5703125" style="23" customWidth="1"/>
    <col min="11" max="11" width="12.28515625" style="23" customWidth="1"/>
    <col min="12" max="12" width="16.7109375" style="22" customWidth="1"/>
    <col min="13" max="14" width="9.140625" style="22" customWidth="1"/>
    <col min="15" max="15" width="18" style="22" customWidth="1"/>
    <col min="16" max="16" width="16.140625" style="22" customWidth="1"/>
    <col min="17" max="17" width="17.140625" style="22" customWidth="1"/>
    <col min="18" max="18" width="12.85546875" style="22" customWidth="1"/>
    <col min="19" max="16384" width="9.140625" style="22"/>
  </cols>
  <sheetData>
    <row r="1" spans="1:22" ht="32.1" customHeight="1">
      <c r="A1" s="104" t="s">
        <v>197</v>
      </c>
      <c r="B1" s="105"/>
      <c r="C1" s="105"/>
      <c r="D1" s="105"/>
      <c r="E1" s="105"/>
      <c r="F1" s="105"/>
    </row>
    <row r="2" spans="1:22" ht="32.1" customHeight="1">
      <c r="A2" s="98"/>
      <c r="B2" s="98" t="s">
        <v>198</v>
      </c>
      <c r="C2" s="98" t="s">
        <v>199</v>
      </c>
      <c r="D2" s="98" t="s">
        <v>200</v>
      </c>
      <c r="E2" s="98" t="s">
        <v>201</v>
      </c>
      <c r="F2" s="98"/>
      <c r="G2" s="21"/>
      <c r="H2" s="21" t="s">
        <v>202</v>
      </c>
      <c r="I2" s="42" t="s">
        <v>203</v>
      </c>
      <c r="J2" s="42" t="s">
        <v>204</v>
      </c>
      <c r="K2" s="42" t="s">
        <v>205</v>
      </c>
      <c r="L2" s="21" t="s">
        <v>206</v>
      </c>
      <c r="M2" s="42" t="s">
        <v>207</v>
      </c>
      <c r="N2" s="22" t="s">
        <v>208</v>
      </c>
      <c r="O2" s="22" t="s">
        <v>209</v>
      </c>
    </row>
    <row r="3" spans="1:22" ht="32.1" customHeight="1" thickBot="1">
      <c r="A3" s="98" t="s">
        <v>17</v>
      </c>
      <c r="B3" s="98">
        <v>99</v>
      </c>
      <c r="C3" s="106">
        <v>48300</v>
      </c>
      <c r="D3" s="106">
        <f>P3</f>
        <v>55700</v>
      </c>
      <c r="E3" s="106">
        <f t="shared" ref="E3:E5" si="0">C3-D3</f>
        <v>-7400</v>
      </c>
      <c r="F3" s="98"/>
      <c r="G3" s="21"/>
      <c r="H3" s="21">
        <f>6000</f>
        <v>6000</v>
      </c>
      <c r="I3" s="42">
        <v>3000</v>
      </c>
      <c r="J3" s="42">
        <v>16000</v>
      </c>
      <c r="K3" s="42">
        <v>4000</v>
      </c>
      <c r="L3" s="21">
        <v>4000</v>
      </c>
      <c r="M3" s="22">
        <v>1200</v>
      </c>
      <c r="N3" s="22">
        <v>500</v>
      </c>
      <c r="O3" s="22">
        <v>21000</v>
      </c>
      <c r="P3" s="22">
        <f>SUBTOTAL(9,H3:O3)</f>
        <v>55700</v>
      </c>
    </row>
    <row r="4" spans="1:22" ht="32.1" customHeight="1">
      <c r="A4" s="98" t="s">
        <v>43</v>
      </c>
      <c r="B4" s="98">
        <v>84</v>
      </c>
      <c r="C4" s="106">
        <v>39575</v>
      </c>
      <c r="D4" s="106">
        <f t="shared" ref="D4:D5" si="1">P4</f>
        <v>55700</v>
      </c>
      <c r="E4" s="106">
        <f t="shared" si="0"/>
        <v>-16125</v>
      </c>
      <c r="F4" s="98"/>
      <c r="G4" s="21"/>
      <c r="H4" s="21">
        <f>6000</f>
        <v>6000</v>
      </c>
      <c r="I4" s="42">
        <v>3000</v>
      </c>
      <c r="J4" s="42">
        <v>16000</v>
      </c>
      <c r="K4" s="42">
        <v>4000</v>
      </c>
      <c r="L4" s="21">
        <v>4000</v>
      </c>
      <c r="M4" s="22">
        <v>1200</v>
      </c>
      <c r="N4" s="22">
        <v>500</v>
      </c>
      <c r="O4" s="22">
        <v>21000</v>
      </c>
      <c r="P4" s="22">
        <f>SUBTOTAL(9,H4:O4)</f>
        <v>55700</v>
      </c>
      <c r="Q4" s="87"/>
      <c r="R4" s="87"/>
      <c r="S4" s="88"/>
      <c r="T4" s="77"/>
      <c r="U4" s="78"/>
      <c r="V4" s="79"/>
    </row>
    <row r="5" spans="1:22" ht="32.1" customHeight="1">
      <c r="A5" s="98" t="s">
        <v>210</v>
      </c>
      <c r="B5" s="98">
        <f>18+15</f>
        <v>33</v>
      </c>
      <c r="C5" s="106">
        <v>20600</v>
      </c>
      <c r="D5" s="106">
        <f t="shared" si="1"/>
        <v>49300</v>
      </c>
      <c r="E5" s="106">
        <f t="shared" si="0"/>
        <v>-28700</v>
      </c>
      <c r="F5" s="98" t="s">
        <v>211</v>
      </c>
      <c r="G5" s="21"/>
      <c r="H5" s="21">
        <f>6000</f>
        <v>6000</v>
      </c>
      <c r="I5" s="42">
        <v>3000</v>
      </c>
      <c r="J5" s="42">
        <v>16000</v>
      </c>
      <c r="K5" s="42">
        <v>4000</v>
      </c>
      <c r="L5" s="21">
        <v>4000</v>
      </c>
      <c r="M5" s="22">
        <v>800</v>
      </c>
      <c r="N5" s="22">
        <v>500</v>
      </c>
      <c r="O5" s="22">
        <v>15000</v>
      </c>
      <c r="P5" s="22">
        <f>SUBTOTAL(9,H5:O5)</f>
        <v>49300</v>
      </c>
      <c r="Q5" s="87"/>
      <c r="R5" s="87"/>
      <c r="S5" s="88"/>
      <c r="T5" s="80"/>
      <c r="U5" s="76"/>
      <c r="V5" s="81"/>
    </row>
    <row r="6" spans="1:22" ht="32.1" customHeight="1">
      <c r="A6" s="98" t="s">
        <v>37</v>
      </c>
      <c r="B6" s="98">
        <v>35</v>
      </c>
      <c r="C6" s="106">
        <v>15250</v>
      </c>
      <c r="D6" s="106">
        <v>23000</v>
      </c>
      <c r="E6" s="106">
        <f>C6-D6</f>
        <v>-7750</v>
      </c>
      <c r="F6" s="98"/>
      <c r="G6" s="21"/>
      <c r="H6" s="21"/>
      <c r="I6" s="42"/>
      <c r="J6" s="42"/>
      <c r="K6" s="42"/>
      <c r="L6" s="21"/>
      <c r="Q6" s="87"/>
      <c r="R6" s="87"/>
      <c r="S6" s="89"/>
      <c r="T6" s="82"/>
      <c r="U6" s="76"/>
      <c r="V6" s="83"/>
    </row>
    <row r="7" spans="1:22" ht="32.1" customHeight="1" thickBot="1">
      <c r="A7" s="98" t="s">
        <v>212</v>
      </c>
      <c r="B7" s="98">
        <v>35</v>
      </c>
      <c r="C7" s="106">
        <v>16400</v>
      </c>
      <c r="D7" s="106">
        <v>23000</v>
      </c>
      <c r="E7" s="106">
        <f t="shared" ref="E7:E9" si="2">C7-D7</f>
        <v>-6600</v>
      </c>
      <c r="F7" s="98"/>
      <c r="G7" s="21"/>
      <c r="H7" s="21"/>
      <c r="I7" s="42"/>
      <c r="J7" s="42"/>
      <c r="K7" s="42"/>
      <c r="L7" s="21"/>
      <c r="Q7" s="87"/>
      <c r="R7" s="87"/>
      <c r="S7" s="89"/>
      <c r="T7" s="84"/>
      <c r="U7" s="85"/>
      <c r="V7" s="86"/>
    </row>
    <row r="8" spans="1:22" ht="32.1" customHeight="1">
      <c r="A8" s="98" t="s">
        <v>213</v>
      </c>
      <c r="B8" s="98">
        <v>32</v>
      </c>
      <c r="C8" s="106">
        <v>15650</v>
      </c>
      <c r="D8" s="106">
        <v>23000</v>
      </c>
      <c r="E8" s="106">
        <f t="shared" si="2"/>
        <v>-7350</v>
      </c>
      <c r="F8" s="98"/>
      <c r="G8" s="21"/>
      <c r="H8" s="21"/>
      <c r="I8" s="42"/>
      <c r="J8" s="42"/>
      <c r="K8" s="42"/>
      <c r="L8" s="21"/>
    </row>
    <row r="9" spans="1:22" ht="32.1" customHeight="1">
      <c r="A9" s="98" t="s">
        <v>214</v>
      </c>
      <c r="B9" s="98">
        <v>20</v>
      </c>
      <c r="C9" s="106">
        <v>11100</v>
      </c>
      <c r="D9" s="106">
        <v>33000</v>
      </c>
      <c r="E9" s="106">
        <f t="shared" si="2"/>
        <v>-21900</v>
      </c>
      <c r="F9" s="98"/>
      <c r="G9" s="21"/>
      <c r="H9" s="21"/>
      <c r="I9" s="42"/>
      <c r="J9" s="42" t="s">
        <v>215</v>
      </c>
      <c r="K9" s="42">
        <f>SUBTOTAL(2,K15:K338)</f>
        <v>323</v>
      </c>
      <c r="L9" s="21"/>
    </row>
    <row r="10" spans="1:22" ht="32.1" customHeight="1">
      <c r="A10" s="107"/>
      <c r="B10" s="107">
        <f t="shared" ref="B10:D10" si="3">SUBTOTAL(9,B3:B9)</f>
        <v>338</v>
      </c>
      <c r="C10" s="108">
        <f t="shared" si="3"/>
        <v>166875</v>
      </c>
      <c r="D10" s="108">
        <f t="shared" si="3"/>
        <v>262700</v>
      </c>
      <c r="E10" s="108">
        <f>SUBTOTAL(9,E3:E9)</f>
        <v>-95825</v>
      </c>
      <c r="F10" s="104"/>
      <c r="G10" s="21"/>
      <c r="H10" s="21"/>
      <c r="I10" s="42"/>
      <c r="J10" s="42" t="s">
        <v>216</v>
      </c>
      <c r="K10" s="42">
        <f>SUBTOTAL(9,K15:K338)</f>
        <v>154875</v>
      </c>
      <c r="L10" s="21"/>
    </row>
    <row r="11" spans="1:22" ht="32.1" customHeight="1">
      <c r="A11" s="93"/>
      <c r="B11" s="93" t="s">
        <v>217</v>
      </c>
      <c r="C11" s="93"/>
      <c r="D11" s="93"/>
      <c r="E11" s="93"/>
      <c r="F11" s="94"/>
      <c r="G11" s="21"/>
      <c r="H11" s="21"/>
      <c r="I11" s="42" t="s">
        <v>218</v>
      </c>
      <c r="J11" s="42" t="s">
        <v>219</v>
      </c>
      <c r="K11" s="42">
        <v>12000</v>
      </c>
      <c r="L11" s="21"/>
    </row>
    <row r="12" spans="1:22" ht="24.95" customHeight="1">
      <c r="A12" s="93"/>
      <c r="B12" s="93"/>
      <c r="C12" s="93"/>
      <c r="D12" s="93"/>
      <c r="E12" s="93"/>
      <c r="F12" s="94"/>
      <c r="G12" s="21"/>
      <c r="H12" s="21"/>
      <c r="I12" s="42"/>
      <c r="J12" s="42"/>
      <c r="K12" s="42"/>
      <c r="L12" s="21"/>
    </row>
    <row r="13" spans="1:22">
      <c r="A13" s="95" t="s">
        <v>0</v>
      </c>
      <c r="B13" s="96"/>
      <c r="C13" s="96"/>
      <c r="D13" s="96"/>
      <c r="E13" s="96"/>
      <c r="F13" s="94"/>
      <c r="G13" s="21"/>
      <c r="H13" s="21"/>
      <c r="I13" s="50"/>
      <c r="J13" s="42"/>
      <c r="K13" s="42"/>
      <c r="L13" s="21"/>
    </row>
    <row r="14" spans="1:22" s="25" customFormat="1" ht="48.75">
      <c r="A14" s="97" t="s">
        <v>1</v>
      </c>
      <c r="B14" s="97" t="s">
        <v>2</v>
      </c>
      <c r="C14" s="97" t="s">
        <v>3</v>
      </c>
      <c r="D14" s="97"/>
      <c r="E14" s="97" t="s">
        <v>4</v>
      </c>
      <c r="F14" s="97" t="s">
        <v>5</v>
      </c>
      <c r="G14" s="18" t="s">
        <v>6</v>
      </c>
      <c r="H14" s="18" t="s">
        <v>7</v>
      </c>
      <c r="I14" s="51" t="s">
        <v>8</v>
      </c>
      <c r="J14" s="19" t="s">
        <v>9</v>
      </c>
      <c r="K14" s="19" t="s">
        <v>10</v>
      </c>
      <c r="L14" s="46"/>
      <c r="R14" s="75" t="s">
        <v>11</v>
      </c>
      <c r="S14" s="75" t="s">
        <v>12</v>
      </c>
    </row>
    <row r="15" spans="1:22" ht="15.75">
      <c r="A15" s="28">
        <v>540</v>
      </c>
      <c r="B15" s="28" t="s">
        <v>13</v>
      </c>
      <c r="C15" s="28" t="s">
        <v>14</v>
      </c>
      <c r="D15" s="28"/>
      <c r="E15" s="28" t="s">
        <v>15</v>
      </c>
      <c r="F15" s="28">
        <v>8873642853</v>
      </c>
      <c r="G15" s="28">
        <v>9523797822</v>
      </c>
      <c r="H15" s="28" t="s">
        <v>16</v>
      </c>
      <c r="I15" s="43" t="s">
        <v>17</v>
      </c>
      <c r="J15" s="29" t="s">
        <v>18</v>
      </c>
      <c r="K15" s="29">
        <v>475</v>
      </c>
      <c r="L15" s="27">
        <f t="shared" ref="L15:L39" si="4">COUNTIF($C$15:$C$338,C15)</f>
        <v>1</v>
      </c>
      <c r="R15" s="45" t="s">
        <v>19</v>
      </c>
      <c r="S15" s="22" t="s">
        <v>20</v>
      </c>
    </row>
    <row r="16" spans="1:22" s="45" customFormat="1" ht="15.75">
      <c r="A16" s="24">
        <v>600</v>
      </c>
      <c r="B16" s="24" t="str">
        <f>VLOOKUP(A16,'[1]MASTER FILES'!$A$15:$B$516,2,0)</f>
        <v>Ainam Fatima</v>
      </c>
      <c r="C16" s="24" t="s">
        <v>361</v>
      </c>
      <c r="D16" s="24"/>
      <c r="E16" s="24"/>
      <c r="F16" s="24">
        <v>8789779510</v>
      </c>
      <c r="G16" s="24"/>
      <c r="H16" s="24" t="s">
        <v>362</v>
      </c>
      <c r="I16" s="43" t="s">
        <v>37</v>
      </c>
      <c r="J16" s="26" t="s">
        <v>18</v>
      </c>
      <c r="K16" s="26">
        <v>500</v>
      </c>
      <c r="L16" s="27">
        <f t="shared" si="4"/>
        <v>1</v>
      </c>
      <c r="R16" s="45" t="s">
        <v>28</v>
      </c>
      <c r="S16" s="45" t="s">
        <v>20</v>
      </c>
    </row>
    <row r="17" spans="1:19" s="45" customFormat="1" ht="15.75">
      <c r="A17" s="31">
        <v>614</v>
      </c>
      <c r="B17" s="31" t="s">
        <v>21</v>
      </c>
      <c r="C17" s="31" t="s">
        <v>22</v>
      </c>
      <c r="D17" s="31"/>
      <c r="E17" s="31"/>
      <c r="F17" s="31">
        <v>9199744089</v>
      </c>
      <c r="G17" s="31">
        <v>8002274389</v>
      </c>
      <c r="H17" s="31" t="s">
        <v>23</v>
      </c>
      <c r="I17" s="52" t="s">
        <v>17</v>
      </c>
      <c r="J17" s="32" t="s">
        <v>18</v>
      </c>
      <c r="K17" s="32">
        <v>500</v>
      </c>
      <c r="L17" s="27">
        <f t="shared" si="4"/>
        <v>1</v>
      </c>
      <c r="R17" s="45" t="s">
        <v>19</v>
      </c>
      <c r="S17" s="45" t="s">
        <v>24</v>
      </c>
    </row>
    <row r="18" spans="1:19" s="45" customFormat="1" ht="15.75">
      <c r="A18" s="31">
        <v>616</v>
      </c>
      <c r="B18" s="31" t="s">
        <v>25</v>
      </c>
      <c r="C18" s="31" t="s">
        <v>26</v>
      </c>
      <c r="D18" s="31"/>
      <c r="E18" s="31"/>
      <c r="F18" s="31">
        <v>8895451014</v>
      </c>
      <c r="G18" s="31">
        <v>7765968714</v>
      </c>
      <c r="H18" s="31" t="s">
        <v>27</v>
      </c>
      <c r="I18" s="43" t="s">
        <v>17</v>
      </c>
      <c r="J18" s="32" t="s">
        <v>18</v>
      </c>
      <c r="K18" s="32">
        <v>475</v>
      </c>
      <c r="L18" s="27">
        <f t="shared" si="4"/>
        <v>1</v>
      </c>
      <c r="R18" s="45" t="s">
        <v>28</v>
      </c>
      <c r="S18" s="45" t="s">
        <v>20</v>
      </c>
    </row>
    <row r="19" spans="1:19" s="45" customFormat="1" ht="15.75">
      <c r="A19" s="31">
        <v>618</v>
      </c>
      <c r="B19" s="31" t="s">
        <v>363</v>
      </c>
      <c r="C19" s="31" t="s">
        <v>364</v>
      </c>
      <c r="D19" s="31"/>
      <c r="E19" s="31"/>
      <c r="F19" s="31">
        <v>7970399317</v>
      </c>
      <c r="G19" s="31">
        <v>6207560253</v>
      </c>
      <c r="H19" s="31" t="s">
        <v>365</v>
      </c>
      <c r="I19" s="52" t="s">
        <v>213</v>
      </c>
      <c r="J19" s="32" t="s">
        <v>18</v>
      </c>
      <c r="K19" s="32">
        <v>475</v>
      </c>
      <c r="L19" s="27">
        <f t="shared" si="4"/>
        <v>1</v>
      </c>
      <c r="R19" s="45" t="s">
        <v>19</v>
      </c>
      <c r="S19" s="45" t="s">
        <v>24</v>
      </c>
    </row>
    <row r="20" spans="1:19" s="45" customFormat="1" ht="15.75">
      <c r="A20" s="31">
        <v>627</v>
      </c>
      <c r="B20" s="31" t="s">
        <v>366</v>
      </c>
      <c r="C20" s="31" t="s">
        <v>367</v>
      </c>
      <c r="D20" s="31"/>
      <c r="E20" s="31"/>
      <c r="F20" s="31"/>
      <c r="G20" s="31">
        <v>9973436415</v>
      </c>
      <c r="H20" s="31" t="s">
        <v>362</v>
      </c>
      <c r="I20" s="43" t="s">
        <v>37</v>
      </c>
      <c r="J20" s="32" t="s">
        <v>18</v>
      </c>
      <c r="K20" s="32">
        <v>500</v>
      </c>
      <c r="L20" s="27">
        <f t="shared" si="4"/>
        <v>3</v>
      </c>
      <c r="R20" s="45" t="s">
        <v>28</v>
      </c>
      <c r="S20" s="45" t="s">
        <v>24</v>
      </c>
    </row>
    <row r="21" spans="1:19" s="45" customFormat="1" ht="15.75">
      <c r="A21" s="31">
        <v>631</v>
      </c>
      <c r="B21" s="31" t="s">
        <v>368</v>
      </c>
      <c r="C21" s="31" t="s">
        <v>369</v>
      </c>
      <c r="D21" s="31"/>
      <c r="E21" s="31"/>
      <c r="F21" s="31">
        <v>7320957914</v>
      </c>
      <c r="G21" s="31"/>
      <c r="H21" s="31" t="s">
        <v>222</v>
      </c>
      <c r="I21" s="43" t="s">
        <v>37</v>
      </c>
      <c r="J21" s="32" t="s">
        <v>18</v>
      </c>
      <c r="K21" s="32">
        <v>500</v>
      </c>
      <c r="L21" s="27">
        <f t="shared" si="4"/>
        <v>1</v>
      </c>
      <c r="R21" s="45" t="s">
        <v>19</v>
      </c>
      <c r="S21" s="45" t="s">
        <v>24</v>
      </c>
    </row>
    <row r="22" spans="1:19" s="45" customFormat="1" ht="15.75">
      <c r="A22" s="31">
        <v>633</v>
      </c>
      <c r="B22" s="31" t="s">
        <v>370</v>
      </c>
      <c r="C22" s="31" t="s">
        <v>371</v>
      </c>
      <c r="D22" s="31"/>
      <c r="E22" s="31"/>
      <c r="F22" s="31">
        <v>8969862961</v>
      </c>
      <c r="G22" s="31"/>
      <c r="H22" s="31" t="s">
        <v>372</v>
      </c>
      <c r="I22" s="52" t="s">
        <v>212</v>
      </c>
      <c r="J22" s="32" t="s">
        <v>18</v>
      </c>
      <c r="K22" s="32">
        <v>500</v>
      </c>
      <c r="L22" s="27">
        <f t="shared" si="4"/>
        <v>1</v>
      </c>
      <c r="R22" s="45" t="s">
        <v>28</v>
      </c>
      <c r="S22" s="45" t="s">
        <v>24</v>
      </c>
    </row>
    <row r="23" spans="1:19" s="45" customFormat="1" ht="15.75">
      <c r="A23" s="31">
        <v>640</v>
      </c>
      <c r="B23" s="31" t="s">
        <v>29</v>
      </c>
      <c r="C23" s="31" t="s">
        <v>30</v>
      </c>
      <c r="D23" s="31"/>
      <c r="E23" s="31"/>
      <c r="F23" s="31">
        <v>9771654827</v>
      </c>
      <c r="G23" s="31"/>
      <c r="H23" s="31" t="s">
        <v>27</v>
      </c>
      <c r="I23" s="43" t="s">
        <v>17</v>
      </c>
      <c r="J23" s="32" t="s">
        <v>18</v>
      </c>
      <c r="K23" s="32">
        <v>475</v>
      </c>
      <c r="L23" s="27">
        <f t="shared" si="4"/>
        <v>1</v>
      </c>
      <c r="R23" s="45" t="s">
        <v>28</v>
      </c>
      <c r="S23" s="45" t="s">
        <v>24</v>
      </c>
    </row>
    <row r="24" spans="1:19" s="45" customFormat="1" ht="15.75">
      <c r="A24" s="31">
        <v>643</v>
      </c>
      <c r="B24" s="31" t="s">
        <v>373</v>
      </c>
      <c r="C24" s="31" t="s">
        <v>374</v>
      </c>
      <c r="D24" s="31"/>
      <c r="E24" s="31"/>
      <c r="F24" s="31">
        <v>9771234282</v>
      </c>
      <c r="G24" s="31">
        <v>6299899347</v>
      </c>
      <c r="H24" s="31" t="s">
        <v>362</v>
      </c>
      <c r="I24" s="43" t="s">
        <v>37</v>
      </c>
      <c r="J24" s="32" t="s">
        <v>18</v>
      </c>
      <c r="K24" s="32">
        <v>500</v>
      </c>
      <c r="L24" s="27">
        <f t="shared" si="4"/>
        <v>1</v>
      </c>
      <c r="R24" s="45" t="s">
        <v>28</v>
      </c>
      <c r="S24" s="45" t="s">
        <v>24</v>
      </c>
    </row>
    <row r="25" spans="1:19" s="45" customFormat="1" ht="15.75">
      <c r="A25" s="31">
        <v>657</v>
      </c>
      <c r="B25" s="31" t="s">
        <v>375</v>
      </c>
      <c r="C25" s="31" t="s">
        <v>376</v>
      </c>
      <c r="D25" s="31"/>
      <c r="E25" s="31"/>
      <c r="F25" s="31">
        <v>9801995504</v>
      </c>
      <c r="G25" s="31"/>
      <c r="H25" s="31" t="s">
        <v>362</v>
      </c>
      <c r="I25" s="43" t="s">
        <v>37</v>
      </c>
      <c r="J25" s="32" t="s">
        <v>18</v>
      </c>
      <c r="K25" s="32">
        <v>500</v>
      </c>
      <c r="L25" s="27">
        <f t="shared" si="4"/>
        <v>1</v>
      </c>
      <c r="R25" s="45" t="s">
        <v>28</v>
      </c>
      <c r="S25" s="45" t="s">
        <v>24</v>
      </c>
    </row>
    <row r="26" spans="1:19" s="45" customFormat="1" ht="15.75">
      <c r="A26" s="31">
        <v>658</v>
      </c>
      <c r="B26" s="31" t="s">
        <v>31</v>
      </c>
      <c r="C26" s="31" t="s">
        <v>32</v>
      </c>
      <c r="D26" s="31"/>
      <c r="E26" s="31"/>
      <c r="F26" s="31">
        <v>8521047682</v>
      </c>
      <c r="G26" s="31"/>
      <c r="H26" s="31" t="s">
        <v>33</v>
      </c>
      <c r="I26" s="43" t="s">
        <v>17</v>
      </c>
      <c r="J26" s="32" t="s">
        <v>18</v>
      </c>
      <c r="K26" s="32">
        <v>475</v>
      </c>
      <c r="L26" s="27">
        <f t="shared" si="4"/>
        <v>1</v>
      </c>
      <c r="R26" s="45" t="s">
        <v>28</v>
      </c>
      <c r="S26" s="45" t="s">
        <v>24</v>
      </c>
    </row>
    <row r="27" spans="1:19" s="45" customFormat="1">
      <c r="A27" s="98">
        <v>662</v>
      </c>
      <c r="B27" s="98" t="s">
        <v>377</v>
      </c>
      <c r="C27" s="98" t="s">
        <v>378</v>
      </c>
      <c r="D27" s="98"/>
      <c r="E27" s="98"/>
      <c r="F27" s="98">
        <v>8294741860</v>
      </c>
      <c r="G27" s="31"/>
      <c r="H27" s="31" t="s">
        <v>379</v>
      </c>
      <c r="I27" s="43" t="s">
        <v>210</v>
      </c>
      <c r="J27" s="32" t="s">
        <v>18</v>
      </c>
      <c r="K27" s="32">
        <v>500</v>
      </c>
      <c r="L27" s="27">
        <f t="shared" si="4"/>
        <v>1</v>
      </c>
      <c r="R27" s="45" t="s">
        <v>28</v>
      </c>
      <c r="S27" s="45" t="s">
        <v>20</v>
      </c>
    </row>
    <row r="28" spans="1:19" s="45" customFormat="1" ht="15.75">
      <c r="A28" s="31">
        <v>663</v>
      </c>
      <c r="B28" s="31" t="s">
        <v>34</v>
      </c>
      <c r="C28" s="31" t="s">
        <v>35</v>
      </c>
      <c r="D28" s="31"/>
      <c r="E28" s="31"/>
      <c r="F28" s="31">
        <v>8292922502</v>
      </c>
      <c r="G28" s="31"/>
      <c r="H28" s="31" t="s">
        <v>36</v>
      </c>
      <c r="I28" s="43" t="s">
        <v>37</v>
      </c>
      <c r="J28" s="32" t="s">
        <v>18</v>
      </c>
      <c r="K28" s="32">
        <v>375</v>
      </c>
      <c r="L28" s="27">
        <f t="shared" si="4"/>
        <v>1</v>
      </c>
      <c r="R28" s="45" t="s">
        <v>28</v>
      </c>
      <c r="S28" s="45" t="s">
        <v>24</v>
      </c>
    </row>
    <row r="29" spans="1:19" s="45" customFormat="1" ht="15.75">
      <c r="A29" s="31">
        <v>664</v>
      </c>
      <c r="B29" s="31" t="s">
        <v>38</v>
      </c>
      <c r="C29" s="31" t="s">
        <v>39</v>
      </c>
      <c r="D29" s="31"/>
      <c r="E29" s="31"/>
      <c r="F29" s="31">
        <v>9939512451</v>
      </c>
      <c r="G29" s="31"/>
      <c r="H29" s="31" t="s">
        <v>36</v>
      </c>
      <c r="I29" s="43" t="s">
        <v>37</v>
      </c>
      <c r="J29" s="32" t="s">
        <v>18</v>
      </c>
      <c r="K29" s="32">
        <v>375</v>
      </c>
      <c r="L29" s="27">
        <f t="shared" si="4"/>
        <v>1</v>
      </c>
      <c r="R29" s="45" t="s">
        <v>28</v>
      </c>
      <c r="S29" s="45" t="s">
        <v>24</v>
      </c>
    </row>
    <row r="30" spans="1:19" s="45" customFormat="1" ht="15.75">
      <c r="A30" s="31">
        <v>669</v>
      </c>
      <c r="B30" s="31" t="s">
        <v>40</v>
      </c>
      <c r="C30" s="31" t="s">
        <v>41</v>
      </c>
      <c r="D30" s="31"/>
      <c r="E30" s="31"/>
      <c r="F30" s="31">
        <v>9973925374</v>
      </c>
      <c r="G30" s="31">
        <v>9973925374</v>
      </c>
      <c r="H30" s="31" t="s">
        <v>42</v>
      </c>
      <c r="I30" s="43" t="s">
        <v>43</v>
      </c>
      <c r="J30" s="32" t="s">
        <v>18</v>
      </c>
      <c r="K30" s="32">
        <v>450</v>
      </c>
      <c r="L30" s="27">
        <f t="shared" si="4"/>
        <v>3</v>
      </c>
      <c r="R30" s="45" t="s">
        <v>28</v>
      </c>
      <c r="S30" s="45" t="s">
        <v>24</v>
      </c>
    </row>
    <row r="31" spans="1:19" s="45" customFormat="1" ht="15.75">
      <c r="A31" s="31">
        <v>671</v>
      </c>
      <c r="B31" s="31" t="s">
        <v>380</v>
      </c>
      <c r="C31" s="31" t="s">
        <v>381</v>
      </c>
      <c r="D31" s="31"/>
      <c r="E31" s="31"/>
      <c r="F31" s="31">
        <v>7667758077</v>
      </c>
      <c r="G31" s="31"/>
      <c r="H31" s="31" t="s">
        <v>287</v>
      </c>
      <c r="I31" s="43" t="s">
        <v>17</v>
      </c>
      <c r="J31" s="32" t="s">
        <v>18</v>
      </c>
      <c r="K31" s="32">
        <v>550</v>
      </c>
      <c r="L31" s="27">
        <f t="shared" si="4"/>
        <v>1</v>
      </c>
      <c r="R31" s="45" t="s">
        <v>28</v>
      </c>
      <c r="S31" s="45" t="s">
        <v>24</v>
      </c>
    </row>
    <row r="32" spans="1:19" s="45" customFormat="1" ht="15.75">
      <c r="A32" s="31">
        <v>679</v>
      </c>
      <c r="B32" s="31" t="s">
        <v>382</v>
      </c>
      <c r="C32" s="31" t="s">
        <v>134</v>
      </c>
      <c r="D32" s="31"/>
      <c r="E32" s="31"/>
      <c r="F32" s="31">
        <v>8825126083</v>
      </c>
      <c r="G32" s="31">
        <v>9504405899</v>
      </c>
      <c r="H32" s="31" t="s">
        <v>268</v>
      </c>
      <c r="I32" s="52" t="s">
        <v>212</v>
      </c>
      <c r="J32" s="32" t="s">
        <v>18</v>
      </c>
      <c r="K32" s="32">
        <v>550</v>
      </c>
      <c r="L32" s="27">
        <f t="shared" si="4"/>
        <v>2</v>
      </c>
      <c r="R32" s="45" t="s">
        <v>19</v>
      </c>
      <c r="S32" s="45" t="s">
        <v>20</v>
      </c>
    </row>
    <row r="33" spans="1:19" s="45" customFormat="1" ht="15.75">
      <c r="A33" s="31">
        <v>686</v>
      </c>
      <c r="B33" s="31" t="s">
        <v>44</v>
      </c>
      <c r="C33" s="31" t="s">
        <v>45</v>
      </c>
      <c r="D33" s="31"/>
      <c r="E33" s="31"/>
      <c r="F33" s="31"/>
      <c r="G33" s="31"/>
      <c r="H33" s="31" t="s">
        <v>42</v>
      </c>
      <c r="I33" s="43" t="s">
        <v>43</v>
      </c>
      <c r="J33" s="32" t="s">
        <v>18</v>
      </c>
      <c r="K33" s="32">
        <v>450</v>
      </c>
      <c r="L33" s="27">
        <f t="shared" si="4"/>
        <v>1</v>
      </c>
      <c r="R33" s="45" t="s">
        <v>28</v>
      </c>
      <c r="S33" s="45" t="s">
        <v>24</v>
      </c>
    </row>
    <row r="34" spans="1:19" s="45" customFormat="1" ht="15.75">
      <c r="A34" s="31">
        <v>688</v>
      </c>
      <c r="B34" s="31" t="s">
        <v>383</v>
      </c>
      <c r="C34" s="31" t="s">
        <v>384</v>
      </c>
      <c r="D34" s="31"/>
      <c r="E34" s="31"/>
      <c r="F34" s="31"/>
      <c r="G34" s="31"/>
      <c r="H34" s="31" t="s">
        <v>287</v>
      </c>
      <c r="I34" s="43" t="s">
        <v>17</v>
      </c>
      <c r="J34" s="32" t="s">
        <v>18</v>
      </c>
      <c r="K34" s="32">
        <v>550</v>
      </c>
      <c r="L34" s="27">
        <f t="shared" si="4"/>
        <v>1</v>
      </c>
      <c r="R34" s="45" t="s">
        <v>28</v>
      </c>
      <c r="S34" s="45" t="s">
        <v>24</v>
      </c>
    </row>
    <row r="35" spans="1:19" s="45" customFormat="1" ht="15.75">
      <c r="A35" s="31">
        <v>695</v>
      </c>
      <c r="B35" s="31" t="s">
        <v>46</v>
      </c>
      <c r="C35" s="31" t="s">
        <v>47</v>
      </c>
      <c r="D35" s="31"/>
      <c r="E35" s="31"/>
      <c r="F35" s="31">
        <v>9546729355</v>
      </c>
      <c r="G35" s="31"/>
      <c r="H35" s="31" t="s">
        <v>48</v>
      </c>
      <c r="I35" s="43" t="s">
        <v>17</v>
      </c>
      <c r="J35" s="32" t="s">
        <v>18</v>
      </c>
      <c r="K35" s="32">
        <v>475</v>
      </c>
      <c r="L35" s="27">
        <f t="shared" si="4"/>
        <v>2</v>
      </c>
      <c r="R35" s="45" t="s">
        <v>28</v>
      </c>
      <c r="S35" s="45" t="s">
        <v>24</v>
      </c>
    </row>
    <row r="36" spans="1:19" s="45" customFormat="1">
      <c r="A36" s="98">
        <v>696</v>
      </c>
      <c r="B36" s="98" t="s">
        <v>385</v>
      </c>
      <c r="C36" s="98" t="s">
        <v>386</v>
      </c>
      <c r="D36" s="98"/>
      <c r="E36" s="98"/>
      <c r="F36" s="98">
        <v>7033697191</v>
      </c>
      <c r="G36" s="31"/>
      <c r="H36" s="31" t="s">
        <v>387</v>
      </c>
      <c r="I36" s="43" t="s">
        <v>210</v>
      </c>
      <c r="J36" s="32" t="s">
        <v>18</v>
      </c>
      <c r="K36" s="32">
        <v>500</v>
      </c>
      <c r="L36" s="27">
        <f t="shared" si="4"/>
        <v>1</v>
      </c>
      <c r="R36" s="45" t="s">
        <v>28</v>
      </c>
      <c r="S36" s="45" t="s">
        <v>24</v>
      </c>
    </row>
    <row r="37" spans="1:19" s="45" customFormat="1" ht="15.75">
      <c r="A37" s="31">
        <v>697</v>
      </c>
      <c r="B37" s="31" t="s">
        <v>388</v>
      </c>
      <c r="C37" s="31" t="s">
        <v>389</v>
      </c>
      <c r="D37" s="31"/>
      <c r="E37" s="31"/>
      <c r="F37" s="31">
        <v>8709787017</v>
      </c>
      <c r="G37" s="31">
        <v>8709787017</v>
      </c>
      <c r="H37" s="31" t="s">
        <v>275</v>
      </c>
      <c r="I37" s="52" t="s">
        <v>212</v>
      </c>
      <c r="J37" s="32" t="s">
        <v>18</v>
      </c>
      <c r="K37" s="32">
        <f>1125/3</f>
        <v>375</v>
      </c>
      <c r="L37" s="27">
        <f t="shared" si="4"/>
        <v>2</v>
      </c>
      <c r="R37" s="45" t="s">
        <v>28</v>
      </c>
      <c r="S37" s="45" t="s">
        <v>24</v>
      </c>
    </row>
    <row r="38" spans="1:19" s="47" customFormat="1" ht="15.75">
      <c r="A38" s="33">
        <v>699</v>
      </c>
      <c r="B38" s="33" t="s">
        <v>49</v>
      </c>
      <c r="C38" s="33" t="s">
        <v>50</v>
      </c>
      <c r="D38" s="33"/>
      <c r="E38" s="33" t="s">
        <v>51</v>
      </c>
      <c r="G38" s="33">
        <v>8789893788</v>
      </c>
      <c r="H38" s="33" t="s">
        <v>27</v>
      </c>
      <c r="I38" s="43" t="s">
        <v>17</v>
      </c>
      <c r="J38" s="34" t="s">
        <v>18</v>
      </c>
      <c r="K38" s="34">
        <v>475</v>
      </c>
      <c r="L38" s="27">
        <f t="shared" si="4"/>
        <v>1</v>
      </c>
      <c r="R38" s="45" t="s">
        <v>28</v>
      </c>
      <c r="S38" s="45" t="s">
        <v>24</v>
      </c>
    </row>
    <row r="39" spans="1:19" s="45" customFormat="1" ht="15.75">
      <c r="A39" s="31">
        <v>713</v>
      </c>
      <c r="B39" s="31" t="s">
        <v>52</v>
      </c>
      <c r="C39" s="31" t="s">
        <v>53</v>
      </c>
      <c r="D39" s="31"/>
      <c r="E39" s="31"/>
      <c r="F39" s="31">
        <v>706167156</v>
      </c>
      <c r="G39" s="31">
        <v>9973450395</v>
      </c>
      <c r="H39" s="31" t="s">
        <v>36</v>
      </c>
      <c r="I39" s="43" t="s">
        <v>37</v>
      </c>
      <c r="J39" s="32" t="s">
        <v>18</v>
      </c>
      <c r="K39" s="32">
        <v>375</v>
      </c>
      <c r="L39" s="27">
        <f t="shared" si="4"/>
        <v>1</v>
      </c>
      <c r="R39" s="45" t="s">
        <v>28</v>
      </c>
      <c r="S39" s="45" t="s">
        <v>24</v>
      </c>
    </row>
    <row r="40" spans="1:19" s="45" customFormat="1" ht="15.75">
      <c r="A40" s="24">
        <v>721</v>
      </c>
      <c r="B40" s="24" t="s">
        <v>390</v>
      </c>
      <c r="C40" s="24" t="s">
        <v>391</v>
      </c>
      <c r="D40" s="24"/>
      <c r="E40" s="24"/>
      <c r="F40" s="24">
        <v>9399161006</v>
      </c>
      <c r="G40" s="24">
        <v>8002089047</v>
      </c>
      <c r="H40" s="31" t="s">
        <v>231</v>
      </c>
      <c r="I40" s="43" t="s">
        <v>213</v>
      </c>
      <c r="J40" s="26" t="s">
        <v>18</v>
      </c>
      <c r="K40" s="26">
        <v>475</v>
      </c>
      <c r="L40" s="60"/>
      <c r="R40" s="45" t="s">
        <v>19</v>
      </c>
      <c r="S40" s="45" t="s">
        <v>20</v>
      </c>
    </row>
    <row r="41" spans="1:19" s="30" customFormat="1" ht="15.75">
      <c r="A41" s="24">
        <v>724</v>
      </c>
      <c r="B41" s="24" t="s">
        <v>392</v>
      </c>
      <c r="C41" s="24" t="s">
        <v>393</v>
      </c>
      <c r="D41" s="24"/>
      <c r="E41" s="24"/>
      <c r="F41" s="24"/>
      <c r="G41" s="24"/>
      <c r="H41" s="31" t="s">
        <v>260</v>
      </c>
      <c r="I41" s="43" t="s">
        <v>214</v>
      </c>
      <c r="J41" s="26" t="s">
        <v>18</v>
      </c>
      <c r="K41" s="26">
        <v>600</v>
      </c>
      <c r="L41" s="60"/>
      <c r="R41" s="45" t="s">
        <v>28</v>
      </c>
      <c r="S41" s="45" t="s">
        <v>20</v>
      </c>
    </row>
    <row r="42" spans="1:19" s="45" customFormat="1" ht="15.75">
      <c r="A42" s="24">
        <v>725</v>
      </c>
      <c r="B42" s="24" t="s">
        <v>54</v>
      </c>
      <c r="C42" s="24" t="s">
        <v>55</v>
      </c>
      <c r="D42" s="24"/>
      <c r="E42" s="24"/>
      <c r="F42" s="24"/>
      <c r="G42" s="24"/>
      <c r="H42" s="31" t="s">
        <v>42</v>
      </c>
      <c r="I42" s="43" t="s">
        <v>43</v>
      </c>
      <c r="J42" s="26" t="s">
        <v>18</v>
      </c>
      <c r="K42" s="26">
        <v>450</v>
      </c>
      <c r="L42" s="27">
        <f t="shared" ref="L42:L105" si="5">COUNTIF($C$15:$C$338,C42)</f>
        <v>1</v>
      </c>
      <c r="R42" s="45" t="s">
        <v>28</v>
      </c>
      <c r="S42" s="45" t="s">
        <v>24</v>
      </c>
    </row>
    <row r="43" spans="1:19" s="45" customFormat="1" ht="15.75">
      <c r="A43" s="31">
        <v>771</v>
      </c>
      <c r="B43" s="31" t="s">
        <v>394</v>
      </c>
      <c r="C43" s="31" t="s">
        <v>395</v>
      </c>
      <c r="D43" s="31"/>
      <c r="E43" s="31"/>
      <c r="F43" s="31">
        <v>7250224941</v>
      </c>
      <c r="G43" s="31">
        <v>9717428091</v>
      </c>
      <c r="H43" s="31" t="s">
        <v>268</v>
      </c>
      <c r="I43" s="52" t="s">
        <v>212</v>
      </c>
      <c r="J43" s="32" t="s">
        <v>18</v>
      </c>
      <c r="K43" s="32">
        <f>1650/3</f>
        <v>550</v>
      </c>
      <c r="L43" s="27">
        <f t="shared" si="5"/>
        <v>3</v>
      </c>
      <c r="R43" s="45" t="s">
        <v>19</v>
      </c>
      <c r="S43" s="45" t="s">
        <v>24</v>
      </c>
    </row>
    <row r="44" spans="1:19" ht="15.75">
      <c r="A44" s="31">
        <v>775</v>
      </c>
      <c r="B44" s="31" t="s">
        <v>396</v>
      </c>
      <c r="C44" s="31" t="s">
        <v>397</v>
      </c>
      <c r="D44" s="31"/>
      <c r="E44" s="31"/>
      <c r="F44" s="31">
        <v>9006525015</v>
      </c>
      <c r="G44" s="31">
        <v>9006525015</v>
      </c>
      <c r="H44" s="31" t="s">
        <v>324</v>
      </c>
      <c r="I44" s="43" t="s">
        <v>43</v>
      </c>
      <c r="J44" s="32" t="s">
        <v>18</v>
      </c>
      <c r="K44" s="32">
        <v>550</v>
      </c>
      <c r="L44" s="59">
        <f t="shared" si="5"/>
        <v>3</v>
      </c>
      <c r="R44" s="45" t="s">
        <v>28</v>
      </c>
      <c r="S44" s="45" t="s">
        <v>20</v>
      </c>
    </row>
    <row r="45" spans="1:19" ht="15.75">
      <c r="A45" s="31">
        <v>777</v>
      </c>
      <c r="B45" s="31" t="s">
        <v>56</v>
      </c>
      <c r="C45" s="31" t="s">
        <v>57</v>
      </c>
      <c r="D45" s="31"/>
      <c r="E45" s="31"/>
      <c r="F45" s="31">
        <v>9716887448</v>
      </c>
      <c r="G45" s="31"/>
      <c r="H45" s="31" t="s">
        <v>42</v>
      </c>
      <c r="I45" s="43" t="s">
        <v>43</v>
      </c>
      <c r="J45" s="32" t="s">
        <v>18</v>
      </c>
      <c r="K45" s="32">
        <v>475</v>
      </c>
      <c r="L45" s="59">
        <f t="shared" si="5"/>
        <v>2</v>
      </c>
      <c r="R45" s="45" t="s">
        <v>28</v>
      </c>
      <c r="S45" s="45" t="s">
        <v>24</v>
      </c>
    </row>
    <row r="46" spans="1:19" ht="15.75">
      <c r="A46" s="31">
        <v>735</v>
      </c>
      <c r="B46" s="31" t="s">
        <v>58</v>
      </c>
      <c r="C46" s="31" t="s">
        <v>59</v>
      </c>
      <c r="D46" s="31"/>
      <c r="E46" s="31"/>
      <c r="F46" s="31">
        <v>960861689</v>
      </c>
      <c r="G46" s="31">
        <v>9199926084</v>
      </c>
      <c r="H46" s="57" t="s">
        <v>60</v>
      </c>
      <c r="I46" s="43" t="s">
        <v>43</v>
      </c>
      <c r="J46" s="32" t="s">
        <v>18</v>
      </c>
      <c r="K46" s="32">
        <v>500</v>
      </c>
      <c r="L46" s="59">
        <f t="shared" si="5"/>
        <v>2</v>
      </c>
      <c r="R46" s="45" t="s">
        <v>28</v>
      </c>
      <c r="S46" s="45" t="s">
        <v>24</v>
      </c>
    </row>
    <row r="47" spans="1:19" ht="15.75">
      <c r="A47" s="31">
        <v>764</v>
      </c>
      <c r="B47" s="31" t="s">
        <v>61</v>
      </c>
      <c r="C47" s="31" t="s">
        <v>62</v>
      </c>
      <c r="D47" s="31"/>
      <c r="E47" s="31"/>
      <c r="F47" s="31">
        <v>9199739295</v>
      </c>
      <c r="G47" s="31">
        <v>9973854141</v>
      </c>
      <c r="H47" s="58" t="s">
        <v>63</v>
      </c>
      <c r="I47" s="43" t="s">
        <v>17</v>
      </c>
      <c r="J47" s="32" t="s">
        <v>18</v>
      </c>
      <c r="K47" s="32">
        <v>475</v>
      </c>
      <c r="L47" s="59">
        <f t="shared" si="5"/>
        <v>1</v>
      </c>
      <c r="R47" s="45"/>
      <c r="S47" s="45"/>
    </row>
    <row r="48" spans="1:19" s="45" customFormat="1" ht="15.75">
      <c r="A48" s="31">
        <v>636</v>
      </c>
      <c r="B48" s="31" t="s">
        <v>64</v>
      </c>
      <c r="C48" s="31" t="s">
        <v>65</v>
      </c>
      <c r="D48" s="31"/>
      <c r="E48" s="31"/>
      <c r="F48" s="31">
        <v>9955513082</v>
      </c>
      <c r="G48" s="31">
        <f>F48</f>
        <v>9955513082</v>
      </c>
      <c r="H48" s="31" t="s">
        <v>66</v>
      </c>
      <c r="I48" s="43" t="s">
        <v>43</v>
      </c>
      <c r="J48" s="32" t="s">
        <v>67</v>
      </c>
      <c r="K48" s="32">
        <v>525</v>
      </c>
      <c r="L48" s="27">
        <f t="shared" si="5"/>
        <v>3</v>
      </c>
      <c r="R48" s="45" t="s">
        <v>19</v>
      </c>
      <c r="S48" s="45" t="s">
        <v>24</v>
      </c>
    </row>
    <row r="49" spans="1:19" s="45" customFormat="1" ht="15.75">
      <c r="A49" s="31">
        <v>773</v>
      </c>
      <c r="B49" s="31" t="s">
        <v>398</v>
      </c>
      <c r="C49" s="31" t="s">
        <v>399</v>
      </c>
      <c r="D49" s="31"/>
      <c r="E49" s="31"/>
      <c r="F49" s="31">
        <v>9973878028</v>
      </c>
      <c r="G49" s="31">
        <v>9973964447</v>
      </c>
      <c r="H49" s="31" t="s">
        <v>324</v>
      </c>
      <c r="I49" s="43" t="s">
        <v>43</v>
      </c>
      <c r="J49" s="32" t="s">
        <v>67</v>
      </c>
      <c r="K49" s="32">
        <v>550</v>
      </c>
      <c r="L49" s="27">
        <f t="shared" si="5"/>
        <v>1</v>
      </c>
      <c r="R49" s="45" t="s">
        <v>28</v>
      </c>
      <c r="S49" s="45" t="s">
        <v>20</v>
      </c>
    </row>
    <row r="50" spans="1:19" s="45" customFormat="1" ht="15.75">
      <c r="A50" s="31">
        <v>576</v>
      </c>
      <c r="B50" s="31" t="s">
        <v>400</v>
      </c>
      <c r="C50" s="31" t="s">
        <v>397</v>
      </c>
      <c r="D50" s="31"/>
      <c r="E50" s="31"/>
      <c r="F50" s="31"/>
      <c r="G50" s="31">
        <v>9431615421</v>
      </c>
      <c r="H50" s="31" t="s">
        <v>324</v>
      </c>
      <c r="I50" s="43" t="s">
        <v>43</v>
      </c>
      <c r="J50" s="32" t="s">
        <v>67</v>
      </c>
      <c r="K50" s="32">
        <v>550</v>
      </c>
      <c r="L50" s="27">
        <f t="shared" si="5"/>
        <v>3</v>
      </c>
      <c r="R50" s="45" t="s">
        <v>28</v>
      </c>
      <c r="S50" s="45" t="s">
        <v>24</v>
      </c>
    </row>
    <row r="51" spans="1:19" s="45" customFormat="1" ht="15.75">
      <c r="A51" s="31">
        <v>680</v>
      </c>
      <c r="B51" s="31" t="s">
        <v>401</v>
      </c>
      <c r="C51" s="31" t="s">
        <v>402</v>
      </c>
      <c r="D51" s="31"/>
      <c r="E51" s="31"/>
      <c r="F51" s="31">
        <v>9123445008</v>
      </c>
      <c r="G51" s="31"/>
      <c r="H51" s="31" t="s">
        <v>403</v>
      </c>
      <c r="I51" s="43" t="s">
        <v>214</v>
      </c>
      <c r="J51" s="32" t="s">
        <v>67</v>
      </c>
      <c r="K51" s="32">
        <v>550</v>
      </c>
      <c r="L51" s="27">
        <f t="shared" si="5"/>
        <v>2</v>
      </c>
      <c r="R51" s="45" t="s">
        <v>28</v>
      </c>
      <c r="S51" s="45" t="s">
        <v>20</v>
      </c>
    </row>
    <row r="52" spans="1:19" s="45" customFormat="1" ht="15.75">
      <c r="A52" s="31">
        <v>676</v>
      </c>
      <c r="B52" s="31" t="s">
        <v>404</v>
      </c>
      <c r="C52" s="31" t="s">
        <v>405</v>
      </c>
      <c r="D52" s="31"/>
      <c r="E52" s="31"/>
      <c r="F52" s="31">
        <v>9771874918</v>
      </c>
      <c r="G52" s="31"/>
      <c r="H52" s="31" t="s">
        <v>234</v>
      </c>
      <c r="I52" s="43" t="s">
        <v>213</v>
      </c>
      <c r="J52" s="32" t="s">
        <v>67</v>
      </c>
      <c r="K52" s="32">
        <v>475</v>
      </c>
      <c r="L52" s="27">
        <f t="shared" si="5"/>
        <v>2</v>
      </c>
      <c r="R52" s="45" t="s">
        <v>19</v>
      </c>
      <c r="S52" s="45" t="s">
        <v>20</v>
      </c>
    </row>
    <row r="53" spans="1:19" s="45" customFormat="1" ht="15.75">
      <c r="A53" s="31">
        <v>646</v>
      </c>
      <c r="B53" s="31" t="s">
        <v>68</v>
      </c>
      <c r="C53" s="31" t="s">
        <v>69</v>
      </c>
      <c r="D53" s="31"/>
      <c r="E53" s="31"/>
      <c r="F53" s="31">
        <v>6207671520</v>
      </c>
      <c r="G53" s="31"/>
      <c r="H53" s="31" t="s">
        <v>36</v>
      </c>
      <c r="I53" s="43" t="s">
        <v>37</v>
      </c>
      <c r="J53" s="32" t="s">
        <v>67</v>
      </c>
      <c r="K53" s="32">
        <v>375</v>
      </c>
      <c r="L53" s="27">
        <f t="shared" si="5"/>
        <v>1</v>
      </c>
      <c r="R53" s="45" t="s">
        <v>28</v>
      </c>
      <c r="S53" s="45" t="s">
        <v>24</v>
      </c>
    </row>
    <row r="54" spans="1:19" s="45" customFormat="1" ht="15.75">
      <c r="A54" s="31">
        <v>638</v>
      </c>
      <c r="B54" s="31" t="s">
        <v>70</v>
      </c>
      <c r="C54" s="31" t="s">
        <v>65</v>
      </c>
      <c r="D54" s="31"/>
      <c r="E54" s="31"/>
      <c r="F54" s="31">
        <v>8969862962</v>
      </c>
      <c r="G54" s="31">
        <f>F54</f>
        <v>8969862962</v>
      </c>
      <c r="H54" s="31" t="s">
        <v>66</v>
      </c>
      <c r="I54" s="43" t="s">
        <v>43</v>
      </c>
      <c r="J54" s="32" t="s">
        <v>67</v>
      </c>
      <c r="K54" s="32">
        <v>525</v>
      </c>
      <c r="L54" s="27">
        <f t="shared" si="5"/>
        <v>3</v>
      </c>
      <c r="R54" s="45" t="s">
        <v>19</v>
      </c>
      <c r="S54" s="45" t="s">
        <v>20</v>
      </c>
    </row>
    <row r="55" spans="1:19" s="45" customFormat="1" ht="15.75">
      <c r="A55" s="31">
        <v>590</v>
      </c>
      <c r="B55" s="31" t="s">
        <v>71</v>
      </c>
      <c r="C55" s="31" t="s">
        <v>72</v>
      </c>
      <c r="D55" s="31"/>
      <c r="E55" s="31"/>
      <c r="F55" s="31"/>
      <c r="G55" s="31">
        <v>9128723845</v>
      </c>
      <c r="H55" s="31" t="s">
        <v>42</v>
      </c>
      <c r="I55" s="43" t="s">
        <v>43</v>
      </c>
      <c r="J55" s="32" t="s">
        <v>67</v>
      </c>
      <c r="K55" s="32">
        <v>450</v>
      </c>
      <c r="L55" s="27">
        <f t="shared" si="5"/>
        <v>1</v>
      </c>
      <c r="R55" s="45" t="s">
        <v>28</v>
      </c>
      <c r="S55" s="45" t="s">
        <v>24</v>
      </c>
    </row>
    <row r="56" spans="1:19" s="45" customFormat="1" ht="15.75">
      <c r="A56" s="31">
        <v>532</v>
      </c>
      <c r="B56" s="31" t="s">
        <v>73</v>
      </c>
      <c r="C56" s="31" t="s">
        <v>74</v>
      </c>
      <c r="D56" s="31"/>
      <c r="E56" s="31"/>
      <c r="F56" s="31"/>
      <c r="G56" s="31">
        <v>6201292105</v>
      </c>
      <c r="H56" s="31" t="s">
        <v>27</v>
      </c>
      <c r="I56" s="43" t="s">
        <v>17</v>
      </c>
      <c r="J56" s="32" t="s">
        <v>67</v>
      </c>
      <c r="K56" s="32">
        <v>475</v>
      </c>
      <c r="L56" s="27">
        <f t="shared" si="5"/>
        <v>1</v>
      </c>
      <c r="R56" s="45" t="s">
        <v>28</v>
      </c>
      <c r="S56" s="45" t="s">
        <v>24</v>
      </c>
    </row>
    <row r="57" spans="1:19" s="45" customFormat="1" ht="15.75">
      <c r="A57" s="31">
        <v>682</v>
      </c>
      <c r="B57" s="31" t="s">
        <v>406</v>
      </c>
      <c r="C57" s="31" t="s">
        <v>407</v>
      </c>
      <c r="D57" s="31"/>
      <c r="E57" s="31"/>
      <c r="F57" s="31">
        <v>9955062523</v>
      </c>
      <c r="G57" s="31"/>
      <c r="H57" s="31" t="s">
        <v>307</v>
      </c>
      <c r="I57" s="43" t="s">
        <v>213</v>
      </c>
      <c r="J57" s="32" t="s">
        <v>67</v>
      </c>
      <c r="K57" s="32">
        <v>475</v>
      </c>
      <c r="L57" s="27">
        <f t="shared" si="5"/>
        <v>2</v>
      </c>
      <c r="R57" s="45" t="s">
        <v>19</v>
      </c>
      <c r="S57" s="45" t="s">
        <v>24</v>
      </c>
    </row>
    <row r="58" spans="1:19" s="45" customFormat="1" ht="15.75">
      <c r="A58" s="31">
        <v>598</v>
      </c>
      <c r="B58" s="31" t="s">
        <v>75</v>
      </c>
      <c r="C58" s="31" t="s">
        <v>76</v>
      </c>
      <c r="D58" s="31"/>
      <c r="E58" s="31"/>
      <c r="F58" s="31"/>
      <c r="G58" s="31">
        <v>9860223391</v>
      </c>
      <c r="H58" s="31" t="s">
        <v>42</v>
      </c>
      <c r="I58" s="43" t="s">
        <v>43</v>
      </c>
      <c r="J58" s="32" t="s">
        <v>67</v>
      </c>
      <c r="K58" s="32">
        <v>450</v>
      </c>
      <c r="L58" s="27">
        <f t="shared" si="5"/>
        <v>2</v>
      </c>
      <c r="R58" s="45" t="s">
        <v>28</v>
      </c>
      <c r="S58" s="45" t="s">
        <v>24</v>
      </c>
    </row>
    <row r="59" spans="1:19" s="45" customFormat="1" ht="15.75">
      <c r="A59" s="31">
        <v>505</v>
      </c>
      <c r="B59" s="31" t="s">
        <v>77</v>
      </c>
      <c r="C59" s="31" t="s">
        <v>78</v>
      </c>
      <c r="D59" s="31"/>
      <c r="E59" s="31"/>
      <c r="F59" s="31"/>
      <c r="G59" s="31">
        <v>9097890986</v>
      </c>
      <c r="H59" s="31" t="s">
        <v>33</v>
      </c>
      <c r="I59" s="43" t="s">
        <v>17</v>
      </c>
      <c r="J59" s="32" t="s">
        <v>67</v>
      </c>
      <c r="K59" s="32">
        <v>475</v>
      </c>
      <c r="L59" s="27">
        <f t="shared" si="5"/>
        <v>1</v>
      </c>
      <c r="R59" s="45" t="s">
        <v>28</v>
      </c>
      <c r="S59" s="45" t="s">
        <v>20</v>
      </c>
    </row>
    <row r="60" spans="1:19" s="45" customFormat="1" ht="15.75">
      <c r="A60" s="31">
        <v>594</v>
      </c>
      <c r="B60" s="31" t="s">
        <v>408</v>
      </c>
      <c r="C60" s="31" t="s">
        <v>409</v>
      </c>
      <c r="D60" s="31"/>
      <c r="E60" s="31"/>
      <c r="F60" s="31"/>
      <c r="G60" s="31">
        <v>9899557870</v>
      </c>
      <c r="H60" s="31" t="s">
        <v>234</v>
      </c>
      <c r="I60" s="43" t="s">
        <v>213</v>
      </c>
      <c r="J60" s="32" t="s">
        <v>67</v>
      </c>
      <c r="K60" s="32">
        <v>475</v>
      </c>
      <c r="L60" s="27">
        <f t="shared" si="5"/>
        <v>1</v>
      </c>
      <c r="R60" s="45" t="s">
        <v>19</v>
      </c>
      <c r="S60" s="45" t="s">
        <v>24</v>
      </c>
    </row>
    <row r="61" spans="1:19" s="45" customFormat="1" ht="15.75">
      <c r="A61" s="31">
        <v>519</v>
      </c>
      <c r="B61" s="31" t="s">
        <v>79</v>
      </c>
      <c r="C61" s="31" t="s">
        <v>80</v>
      </c>
      <c r="D61" s="31"/>
      <c r="E61" s="31"/>
      <c r="F61" s="31"/>
      <c r="G61" s="31">
        <v>9955038293</v>
      </c>
      <c r="H61" s="31" t="s">
        <v>66</v>
      </c>
      <c r="I61" s="43" t="s">
        <v>43</v>
      </c>
      <c r="J61" s="32" t="s">
        <v>67</v>
      </c>
      <c r="K61" s="32">
        <v>525</v>
      </c>
      <c r="L61" s="27">
        <f t="shared" si="5"/>
        <v>3</v>
      </c>
      <c r="R61" s="45" t="s">
        <v>19</v>
      </c>
      <c r="S61" s="45" t="s">
        <v>24</v>
      </c>
    </row>
    <row r="62" spans="1:19" s="45" customFormat="1" ht="15.75">
      <c r="A62" s="31">
        <v>601</v>
      </c>
      <c r="B62" s="31" t="s">
        <v>410</v>
      </c>
      <c r="C62" s="31" t="s">
        <v>411</v>
      </c>
      <c r="D62" s="31"/>
      <c r="E62" s="31"/>
      <c r="F62" s="31">
        <v>8757881258</v>
      </c>
      <c r="G62" s="31">
        <v>9685701972</v>
      </c>
      <c r="H62" s="31" t="s">
        <v>275</v>
      </c>
      <c r="I62" s="52" t="s">
        <v>212</v>
      </c>
      <c r="J62" s="32" t="s">
        <v>67</v>
      </c>
      <c r="K62" s="32">
        <v>375</v>
      </c>
      <c r="L62" s="27">
        <f t="shared" si="5"/>
        <v>2</v>
      </c>
      <c r="R62" s="45" t="s">
        <v>28</v>
      </c>
      <c r="S62" s="45" t="s">
        <v>20</v>
      </c>
    </row>
    <row r="63" spans="1:19" s="45" customFormat="1" ht="15.75">
      <c r="A63" s="31">
        <v>516</v>
      </c>
      <c r="B63" s="31" t="s">
        <v>81</v>
      </c>
      <c r="C63" s="31" t="s">
        <v>82</v>
      </c>
      <c r="D63" s="31"/>
      <c r="E63" s="31"/>
      <c r="F63" s="31"/>
      <c r="G63" s="31">
        <v>7762985835</v>
      </c>
      <c r="H63" s="31" t="s">
        <v>42</v>
      </c>
      <c r="I63" s="43" t="s">
        <v>43</v>
      </c>
      <c r="J63" s="32" t="s">
        <v>67</v>
      </c>
      <c r="K63" s="32">
        <v>450</v>
      </c>
      <c r="L63" s="27">
        <f t="shared" si="5"/>
        <v>1</v>
      </c>
      <c r="R63" s="45" t="s">
        <v>28</v>
      </c>
      <c r="S63" s="45" t="s">
        <v>20</v>
      </c>
    </row>
    <row r="64" spans="1:19" s="45" customFormat="1" ht="15.75">
      <c r="A64" s="31">
        <v>536</v>
      </c>
      <c r="B64" s="31" t="s">
        <v>412</v>
      </c>
      <c r="C64" s="31" t="s">
        <v>367</v>
      </c>
      <c r="D64" s="31"/>
      <c r="E64" s="31"/>
      <c r="F64" s="31"/>
      <c r="G64" s="31">
        <v>9973436415</v>
      </c>
      <c r="H64" s="31" t="s">
        <v>362</v>
      </c>
      <c r="I64" s="43" t="s">
        <v>37</v>
      </c>
      <c r="J64" s="32" t="s">
        <v>67</v>
      </c>
      <c r="K64" s="32">
        <v>500</v>
      </c>
      <c r="L64" s="27">
        <f t="shared" si="5"/>
        <v>3</v>
      </c>
      <c r="M64" s="27" t="s">
        <v>413</v>
      </c>
      <c r="R64" s="45" t="s">
        <v>28</v>
      </c>
      <c r="S64" s="45" t="s">
        <v>20</v>
      </c>
    </row>
    <row r="65" spans="1:19" s="45" customFormat="1" ht="15.75">
      <c r="A65" s="31">
        <v>514</v>
      </c>
      <c r="B65" s="31" t="s">
        <v>83</v>
      </c>
      <c r="C65" s="31" t="s">
        <v>84</v>
      </c>
      <c r="D65" s="31"/>
      <c r="E65" s="31"/>
      <c r="F65" s="31">
        <v>9801810989</v>
      </c>
      <c r="G65" s="31"/>
      <c r="H65" s="31" t="s">
        <v>42</v>
      </c>
      <c r="I65" s="43" t="s">
        <v>43</v>
      </c>
      <c r="J65" s="32" t="s">
        <v>67</v>
      </c>
      <c r="K65" s="32">
        <v>450</v>
      </c>
      <c r="L65" s="27">
        <f t="shared" si="5"/>
        <v>1</v>
      </c>
      <c r="R65" s="45" t="s">
        <v>28</v>
      </c>
      <c r="S65" s="45" t="s">
        <v>24</v>
      </c>
    </row>
    <row r="66" spans="1:19" s="45" customFormat="1" ht="15.75">
      <c r="A66" s="31">
        <v>501</v>
      </c>
      <c r="B66" s="31" t="s">
        <v>85</v>
      </c>
      <c r="C66" s="31" t="s">
        <v>86</v>
      </c>
      <c r="D66" s="31"/>
      <c r="E66" s="31"/>
      <c r="F66" s="31">
        <v>9507844087</v>
      </c>
      <c r="G66" s="31">
        <v>9835562656</v>
      </c>
      <c r="H66" s="31" t="s">
        <v>66</v>
      </c>
      <c r="I66" s="43" t="s">
        <v>43</v>
      </c>
      <c r="J66" s="32" t="s">
        <v>67</v>
      </c>
      <c r="K66" s="32">
        <v>525</v>
      </c>
      <c r="L66" s="27">
        <f t="shared" si="5"/>
        <v>1</v>
      </c>
      <c r="R66" s="45" t="s">
        <v>19</v>
      </c>
      <c r="S66" s="45" t="s">
        <v>20</v>
      </c>
    </row>
    <row r="67" spans="1:19" s="45" customFormat="1" ht="15.75">
      <c r="A67" s="31">
        <v>558</v>
      </c>
      <c r="B67" s="31" t="s">
        <v>414</v>
      </c>
      <c r="C67" s="31" t="s">
        <v>415</v>
      </c>
      <c r="D67" s="31"/>
      <c r="E67" s="31"/>
      <c r="F67" s="31"/>
      <c r="G67" s="31">
        <v>7541917552</v>
      </c>
      <c r="H67" s="31" t="s">
        <v>275</v>
      </c>
      <c r="I67" s="52" t="s">
        <v>212</v>
      </c>
      <c r="J67" s="32" t="s">
        <v>67</v>
      </c>
      <c r="K67" s="32">
        <v>375</v>
      </c>
      <c r="L67" s="27">
        <f t="shared" si="5"/>
        <v>1</v>
      </c>
      <c r="R67" s="45" t="s">
        <v>28</v>
      </c>
      <c r="S67" s="45" t="s">
        <v>20</v>
      </c>
    </row>
    <row r="68" spans="1:19" s="45" customFormat="1" ht="15.75">
      <c r="A68" s="31">
        <v>512</v>
      </c>
      <c r="B68" s="31" t="s">
        <v>87</v>
      </c>
      <c r="C68" s="31" t="s">
        <v>88</v>
      </c>
      <c r="D68" s="31"/>
      <c r="E68" s="31"/>
      <c r="F68" s="31"/>
      <c r="G68" s="31">
        <v>9304451149</v>
      </c>
      <c r="H68" s="31" t="s">
        <v>42</v>
      </c>
      <c r="I68" s="43" t="s">
        <v>43</v>
      </c>
      <c r="J68" s="32" t="s">
        <v>67</v>
      </c>
      <c r="K68" s="32">
        <v>450</v>
      </c>
      <c r="L68" s="27">
        <f t="shared" si="5"/>
        <v>2</v>
      </c>
      <c r="R68" s="45" t="s">
        <v>28</v>
      </c>
      <c r="S68" s="45" t="s">
        <v>24</v>
      </c>
    </row>
    <row r="69" spans="1:19" s="45" customFormat="1" ht="15.75">
      <c r="A69" s="31">
        <v>613</v>
      </c>
      <c r="B69" s="31" t="s">
        <v>416</v>
      </c>
      <c r="C69" s="31" t="s">
        <v>417</v>
      </c>
      <c r="D69" s="31"/>
      <c r="E69" s="31"/>
      <c r="F69" s="31">
        <v>8292189978</v>
      </c>
      <c r="G69" s="31"/>
      <c r="H69" s="31" t="s">
        <v>324</v>
      </c>
      <c r="I69" s="43" t="s">
        <v>43</v>
      </c>
      <c r="J69" s="32" t="s">
        <v>67</v>
      </c>
      <c r="K69" s="32">
        <v>550</v>
      </c>
      <c r="L69" s="27">
        <f t="shared" si="5"/>
        <v>1</v>
      </c>
      <c r="R69" s="45" t="s">
        <v>28</v>
      </c>
      <c r="S69" s="45" t="s">
        <v>24</v>
      </c>
    </row>
    <row r="70" spans="1:19" s="45" customFormat="1" ht="15.75">
      <c r="A70" s="31">
        <v>554</v>
      </c>
      <c r="B70" s="31" t="s">
        <v>89</v>
      </c>
      <c r="C70" s="31" t="s">
        <v>90</v>
      </c>
      <c r="D70" s="31"/>
      <c r="E70" s="31"/>
      <c r="F70" s="31">
        <v>8340692740</v>
      </c>
      <c r="G70" s="31">
        <v>9504841596</v>
      </c>
      <c r="H70" s="31" t="s">
        <v>33</v>
      </c>
      <c r="I70" s="43" t="s">
        <v>17</v>
      </c>
      <c r="J70" s="32" t="s">
        <v>67</v>
      </c>
      <c r="K70" s="32">
        <v>475</v>
      </c>
      <c r="L70" s="27">
        <f t="shared" si="5"/>
        <v>1</v>
      </c>
      <c r="R70" s="45" t="s">
        <v>19</v>
      </c>
      <c r="S70" s="45" t="s">
        <v>24</v>
      </c>
    </row>
    <row r="71" spans="1:19" s="45" customFormat="1" ht="15.75">
      <c r="A71" s="31">
        <v>547</v>
      </c>
      <c r="B71" s="31" t="s">
        <v>91</v>
      </c>
      <c r="C71" s="31" t="s">
        <v>92</v>
      </c>
      <c r="D71" s="31"/>
      <c r="E71" s="31"/>
      <c r="F71" s="31">
        <v>9110017705</v>
      </c>
      <c r="G71" s="31">
        <v>9933600401</v>
      </c>
      <c r="H71" s="31" t="s">
        <v>33</v>
      </c>
      <c r="I71" s="43" t="s">
        <v>17</v>
      </c>
      <c r="J71" s="32" t="s">
        <v>67</v>
      </c>
      <c r="K71" s="32">
        <v>475</v>
      </c>
      <c r="L71" s="27">
        <f t="shared" si="5"/>
        <v>1</v>
      </c>
      <c r="R71" s="45" t="s">
        <v>28</v>
      </c>
      <c r="S71" s="45" t="s">
        <v>24</v>
      </c>
    </row>
    <row r="72" spans="1:19" s="45" customFormat="1" ht="15.75">
      <c r="A72" s="31">
        <v>776</v>
      </c>
      <c r="B72" s="31" t="s">
        <v>93</v>
      </c>
      <c r="C72" s="31" t="s">
        <v>94</v>
      </c>
      <c r="D72" s="31"/>
      <c r="E72" s="31"/>
      <c r="F72" s="31">
        <v>9097466257</v>
      </c>
      <c r="G72" s="31"/>
      <c r="H72" s="31" t="s">
        <v>95</v>
      </c>
      <c r="I72" s="43" t="s">
        <v>17</v>
      </c>
      <c r="J72" s="32" t="s">
        <v>67</v>
      </c>
      <c r="K72" s="32">
        <v>475</v>
      </c>
      <c r="L72" s="27">
        <f t="shared" si="5"/>
        <v>2</v>
      </c>
      <c r="R72" s="45" t="s">
        <v>19</v>
      </c>
      <c r="S72" s="45" t="s">
        <v>24</v>
      </c>
    </row>
    <row r="73" spans="1:19" s="48" customFormat="1" ht="15.75">
      <c r="A73" s="31">
        <v>565</v>
      </c>
      <c r="B73" s="31" t="s">
        <v>96</v>
      </c>
      <c r="C73" s="31" t="s">
        <v>97</v>
      </c>
      <c r="D73" s="31"/>
      <c r="E73" s="31"/>
      <c r="F73" s="31"/>
      <c r="G73" s="31">
        <v>9955821335</v>
      </c>
      <c r="H73" s="31" t="s">
        <v>27</v>
      </c>
      <c r="I73" s="43" t="s">
        <v>17</v>
      </c>
      <c r="J73" s="32" t="s">
        <v>67</v>
      </c>
      <c r="K73" s="32">
        <v>475</v>
      </c>
      <c r="L73" s="27">
        <f t="shared" si="5"/>
        <v>2</v>
      </c>
      <c r="R73" s="45" t="s">
        <v>28</v>
      </c>
      <c r="S73" s="45" t="s">
        <v>24</v>
      </c>
    </row>
    <row r="74" spans="1:19" s="45" customFormat="1" ht="15.75">
      <c r="A74" s="31">
        <v>560</v>
      </c>
      <c r="B74" s="31" t="s">
        <v>98</v>
      </c>
      <c r="C74" s="31" t="s">
        <v>99</v>
      </c>
      <c r="D74" s="31"/>
      <c r="E74" s="31"/>
      <c r="F74" s="31"/>
      <c r="G74" s="31">
        <v>9955796820</v>
      </c>
      <c r="H74" s="31" t="s">
        <v>100</v>
      </c>
      <c r="I74" s="43" t="s">
        <v>17</v>
      </c>
      <c r="J74" s="32" t="s">
        <v>67</v>
      </c>
      <c r="K74" s="32">
        <v>475</v>
      </c>
      <c r="L74" s="27">
        <f t="shared" si="5"/>
        <v>3</v>
      </c>
      <c r="R74" s="45" t="s">
        <v>28</v>
      </c>
      <c r="S74" s="45" t="s">
        <v>24</v>
      </c>
    </row>
    <row r="75" spans="1:19" s="45" customFormat="1" ht="15.75">
      <c r="A75" s="31">
        <v>606</v>
      </c>
      <c r="B75" s="31" t="s">
        <v>101</v>
      </c>
      <c r="C75" s="31" t="s">
        <v>102</v>
      </c>
      <c r="D75" s="31"/>
      <c r="E75" s="31"/>
      <c r="F75" s="31"/>
      <c r="G75" s="31"/>
      <c r="H75" s="31" t="s">
        <v>66</v>
      </c>
      <c r="I75" s="43" t="s">
        <v>43</v>
      </c>
      <c r="J75" s="32" t="s">
        <v>67</v>
      </c>
      <c r="K75" s="32">
        <v>525</v>
      </c>
      <c r="L75" s="27">
        <f t="shared" si="5"/>
        <v>1</v>
      </c>
      <c r="R75" s="45" t="s">
        <v>19</v>
      </c>
      <c r="S75" s="45" t="s">
        <v>24</v>
      </c>
    </row>
    <row r="76" spans="1:19" s="45" customFormat="1" ht="15.75">
      <c r="A76" s="31">
        <v>661</v>
      </c>
      <c r="B76" s="31" t="s">
        <v>418</v>
      </c>
      <c r="C76" s="31" t="s">
        <v>419</v>
      </c>
      <c r="D76" s="31"/>
      <c r="E76" s="31"/>
      <c r="F76" s="31">
        <v>9162768940</v>
      </c>
      <c r="G76" s="31">
        <v>9162768940</v>
      </c>
      <c r="H76" s="31" t="s">
        <v>360</v>
      </c>
      <c r="I76" s="43" t="s">
        <v>212</v>
      </c>
      <c r="J76" s="32" t="s">
        <v>67</v>
      </c>
      <c r="K76" s="32">
        <v>475</v>
      </c>
      <c r="L76" s="27">
        <f t="shared" si="5"/>
        <v>2</v>
      </c>
      <c r="R76" s="45" t="s">
        <v>28</v>
      </c>
      <c r="S76" s="45" t="s">
        <v>24</v>
      </c>
    </row>
    <row r="77" spans="1:19" s="45" customFormat="1" ht="15.75">
      <c r="A77" s="31">
        <v>700</v>
      </c>
      <c r="B77" s="31" t="s">
        <v>103</v>
      </c>
      <c r="C77" s="31" t="s">
        <v>104</v>
      </c>
      <c r="D77" s="31"/>
      <c r="E77" s="31"/>
      <c r="F77" s="31">
        <v>8709404121</v>
      </c>
      <c r="G77" s="31"/>
      <c r="H77" s="31" t="s">
        <v>33</v>
      </c>
      <c r="I77" s="43" t="s">
        <v>17</v>
      </c>
      <c r="J77" s="32" t="s">
        <v>67</v>
      </c>
      <c r="K77" s="32">
        <v>475</v>
      </c>
      <c r="L77" s="27">
        <f t="shared" si="5"/>
        <v>1</v>
      </c>
      <c r="R77" s="45" t="s">
        <v>19</v>
      </c>
      <c r="S77" s="45" t="s">
        <v>20</v>
      </c>
    </row>
    <row r="78" spans="1:19" s="45" customFormat="1" ht="15.75">
      <c r="A78" s="35">
        <v>644</v>
      </c>
      <c r="B78" s="35" t="s">
        <v>105</v>
      </c>
      <c r="C78" s="35" t="s">
        <v>106</v>
      </c>
      <c r="D78" s="35"/>
      <c r="E78" s="35"/>
      <c r="F78" s="35">
        <v>9304223638</v>
      </c>
      <c r="G78" s="35"/>
      <c r="H78" s="35" t="s">
        <v>107</v>
      </c>
      <c r="I78" s="43" t="s">
        <v>17</v>
      </c>
      <c r="J78" s="36" t="s">
        <v>67</v>
      </c>
      <c r="K78" s="36">
        <v>475</v>
      </c>
      <c r="L78" s="27">
        <f t="shared" si="5"/>
        <v>1</v>
      </c>
      <c r="R78" s="45" t="s">
        <v>28</v>
      </c>
      <c r="S78" s="45" t="s">
        <v>24</v>
      </c>
    </row>
    <row r="79" spans="1:19" s="45" customFormat="1" ht="15.75">
      <c r="A79" s="31">
        <v>517</v>
      </c>
      <c r="B79" s="31" t="s">
        <v>108</v>
      </c>
      <c r="C79" s="31" t="s">
        <v>109</v>
      </c>
      <c r="D79" s="31"/>
      <c r="E79" s="31"/>
      <c r="F79" s="31">
        <v>7715018488</v>
      </c>
      <c r="G79" s="31"/>
      <c r="H79" s="31" t="s">
        <v>110</v>
      </c>
      <c r="I79" s="43" t="s">
        <v>43</v>
      </c>
      <c r="J79" s="32" t="s">
        <v>67</v>
      </c>
      <c r="K79" s="32">
        <v>350</v>
      </c>
      <c r="L79" s="27">
        <f t="shared" si="5"/>
        <v>1</v>
      </c>
      <c r="R79" s="45" t="s">
        <v>28</v>
      </c>
      <c r="S79" s="45" t="s">
        <v>24</v>
      </c>
    </row>
    <row r="80" spans="1:19" s="45" customFormat="1" ht="15.75">
      <c r="A80" s="31">
        <v>595</v>
      </c>
      <c r="B80" s="31" t="s">
        <v>420</v>
      </c>
      <c r="C80" s="31" t="s">
        <v>421</v>
      </c>
      <c r="D80" s="31"/>
      <c r="E80" s="31"/>
      <c r="F80" s="31" t="s">
        <v>35</v>
      </c>
      <c r="G80" s="31">
        <v>9472386523</v>
      </c>
      <c r="H80" s="31" t="s">
        <v>275</v>
      </c>
      <c r="I80" s="52" t="s">
        <v>212</v>
      </c>
      <c r="J80" s="32" t="s">
        <v>67</v>
      </c>
      <c r="K80" s="32">
        <v>375</v>
      </c>
      <c r="L80" s="27">
        <f t="shared" si="5"/>
        <v>1</v>
      </c>
      <c r="R80" s="45" t="s">
        <v>28</v>
      </c>
      <c r="S80" s="45" t="s">
        <v>20</v>
      </c>
    </row>
    <row r="81" spans="1:19" s="45" customFormat="1" ht="15.75">
      <c r="A81" s="31">
        <v>729</v>
      </c>
      <c r="B81" s="31" t="s">
        <v>422</v>
      </c>
      <c r="C81" s="31" t="s">
        <v>423</v>
      </c>
      <c r="D81" s="31"/>
      <c r="E81" s="31"/>
      <c r="F81" s="31">
        <v>9006745957</v>
      </c>
      <c r="G81" s="31"/>
      <c r="H81" s="31" t="s">
        <v>275</v>
      </c>
      <c r="I81" s="52" t="s">
        <v>212</v>
      </c>
      <c r="J81" s="32" t="s">
        <v>67</v>
      </c>
      <c r="K81" s="32">
        <v>375</v>
      </c>
      <c r="L81" s="27">
        <f t="shared" si="5"/>
        <v>1</v>
      </c>
      <c r="R81" s="45" t="s">
        <v>28</v>
      </c>
      <c r="S81" s="45" t="s">
        <v>24</v>
      </c>
    </row>
    <row r="82" spans="1:19" s="44" customFormat="1" ht="15.75">
      <c r="A82" s="31">
        <v>376</v>
      </c>
      <c r="B82" s="31" t="s">
        <v>111</v>
      </c>
      <c r="C82" s="31" t="s">
        <v>112</v>
      </c>
      <c r="D82" s="31"/>
      <c r="E82" s="31"/>
      <c r="F82" s="31"/>
      <c r="G82" s="31">
        <v>9470471031</v>
      </c>
      <c r="H82" s="31" t="s">
        <v>42</v>
      </c>
      <c r="I82" s="43" t="s">
        <v>43</v>
      </c>
      <c r="J82" s="32" t="s">
        <v>67</v>
      </c>
      <c r="K82" s="32">
        <v>450</v>
      </c>
      <c r="L82" s="27">
        <f t="shared" si="5"/>
        <v>1</v>
      </c>
      <c r="R82" s="45" t="s">
        <v>28</v>
      </c>
      <c r="S82" s="45" t="s">
        <v>24</v>
      </c>
    </row>
    <row r="83" spans="1:19" s="67" customFormat="1" ht="15.75">
      <c r="A83" s="31">
        <v>731</v>
      </c>
      <c r="B83" s="31" t="s">
        <v>113</v>
      </c>
      <c r="C83" s="31" t="s">
        <v>114</v>
      </c>
      <c r="D83" s="31"/>
      <c r="E83" s="31"/>
      <c r="F83" s="31">
        <v>9097883368</v>
      </c>
      <c r="G83" s="31">
        <v>9097883368</v>
      </c>
      <c r="H83" s="31" t="s">
        <v>115</v>
      </c>
      <c r="I83" s="43" t="s">
        <v>43</v>
      </c>
      <c r="J83" s="32" t="s">
        <v>67</v>
      </c>
      <c r="K83" s="32">
        <v>350</v>
      </c>
      <c r="L83" s="27">
        <f t="shared" si="5"/>
        <v>3</v>
      </c>
      <c r="R83" s="45" t="s">
        <v>28</v>
      </c>
      <c r="S83" s="45" t="s">
        <v>24</v>
      </c>
    </row>
    <row r="84" spans="1:19" s="67" customFormat="1" ht="15.75">
      <c r="A84" s="31">
        <v>732</v>
      </c>
      <c r="B84" s="31" t="s">
        <v>116</v>
      </c>
      <c r="C84" s="31" t="s">
        <v>117</v>
      </c>
      <c r="D84" s="31"/>
      <c r="E84" s="31"/>
      <c r="F84" s="31">
        <v>7061321712</v>
      </c>
      <c r="G84" s="31">
        <v>8340629126</v>
      </c>
      <c r="H84" s="31" t="s">
        <v>107</v>
      </c>
      <c r="I84" s="43" t="s">
        <v>17</v>
      </c>
      <c r="J84" s="32" t="s">
        <v>67</v>
      </c>
      <c r="K84" s="32">
        <v>475</v>
      </c>
      <c r="L84" s="27">
        <f t="shared" si="5"/>
        <v>1</v>
      </c>
      <c r="R84" s="45" t="s">
        <v>28</v>
      </c>
      <c r="S84" s="45" t="s">
        <v>24</v>
      </c>
    </row>
    <row r="85" spans="1:19" s="67" customFormat="1" ht="15.75">
      <c r="A85" s="31">
        <v>736</v>
      </c>
      <c r="B85" s="31" t="s">
        <v>118</v>
      </c>
      <c r="C85" s="31" t="s">
        <v>59</v>
      </c>
      <c r="D85" s="31"/>
      <c r="E85" s="31"/>
      <c r="F85" s="31">
        <v>9608681689</v>
      </c>
      <c r="G85" s="31">
        <v>9199926084</v>
      </c>
      <c r="H85" s="57" t="s">
        <v>60</v>
      </c>
      <c r="I85" s="43" t="s">
        <v>43</v>
      </c>
      <c r="J85" s="32" t="s">
        <v>67</v>
      </c>
      <c r="K85" s="32">
        <v>500</v>
      </c>
      <c r="L85" s="27">
        <f t="shared" si="5"/>
        <v>2</v>
      </c>
      <c r="R85" s="45" t="s">
        <v>28</v>
      </c>
      <c r="S85" s="45" t="s">
        <v>20</v>
      </c>
    </row>
    <row r="86" spans="1:19" s="45" customFormat="1" ht="15.75">
      <c r="A86" s="31">
        <v>335</v>
      </c>
      <c r="B86" s="31" t="s">
        <v>424</v>
      </c>
      <c r="C86" s="31" t="s">
        <v>425</v>
      </c>
      <c r="D86" s="31"/>
      <c r="E86" s="31"/>
      <c r="F86" s="31"/>
      <c r="G86" s="31">
        <v>8581000255</v>
      </c>
      <c r="H86" s="31" t="s">
        <v>287</v>
      </c>
      <c r="I86" s="43" t="s">
        <v>17</v>
      </c>
      <c r="J86" s="32" t="s">
        <v>122</v>
      </c>
      <c r="K86" s="32">
        <v>550</v>
      </c>
      <c r="L86" s="27">
        <f t="shared" si="5"/>
        <v>2</v>
      </c>
      <c r="R86" s="45" t="s">
        <v>28</v>
      </c>
      <c r="S86" s="45" t="s">
        <v>24</v>
      </c>
    </row>
    <row r="87" spans="1:19" s="45" customFormat="1" ht="15.75">
      <c r="A87" s="31">
        <v>504</v>
      </c>
      <c r="B87" s="31" t="s">
        <v>119</v>
      </c>
      <c r="C87" s="31" t="s">
        <v>120</v>
      </c>
      <c r="D87" s="31"/>
      <c r="E87" s="31"/>
      <c r="F87" s="31"/>
      <c r="G87" s="31">
        <v>9631985504</v>
      </c>
      <c r="H87" s="31" t="s">
        <v>121</v>
      </c>
      <c r="I87" s="43" t="s">
        <v>17</v>
      </c>
      <c r="J87" s="32" t="s">
        <v>122</v>
      </c>
      <c r="K87" s="32">
        <v>475</v>
      </c>
      <c r="L87" s="27">
        <f t="shared" si="5"/>
        <v>3</v>
      </c>
      <c r="R87" s="45" t="s">
        <v>19</v>
      </c>
      <c r="S87" s="45" t="s">
        <v>24</v>
      </c>
    </row>
    <row r="88" spans="1:19" s="45" customFormat="1" ht="15.75">
      <c r="A88" s="31">
        <v>363</v>
      </c>
      <c r="B88" s="31" t="s">
        <v>426</v>
      </c>
      <c r="C88" s="31" t="s">
        <v>427</v>
      </c>
      <c r="D88" s="31"/>
      <c r="E88" s="31"/>
      <c r="F88" s="31"/>
      <c r="G88" s="31">
        <v>8294020758</v>
      </c>
      <c r="H88" s="31" t="s">
        <v>275</v>
      </c>
      <c r="I88" s="52" t="s">
        <v>212</v>
      </c>
      <c r="J88" s="32" t="s">
        <v>122</v>
      </c>
      <c r="K88" s="32">
        <v>375</v>
      </c>
      <c r="L88" s="27">
        <f t="shared" si="5"/>
        <v>1</v>
      </c>
      <c r="R88" s="45" t="s">
        <v>28</v>
      </c>
      <c r="S88" s="45" t="s">
        <v>24</v>
      </c>
    </row>
    <row r="89" spans="1:19" s="45" customFormat="1" ht="15.75">
      <c r="A89" s="31">
        <v>712</v>
      </c>
      <c r="B89" s="31" t="s">
        <v>123</v>
      </c>
      <c r="C89" s="31" t="s">
        <v>124</v>
      </c>
      <c r="D89" s="31"/>
      <c r="E89" s="31"/>
      <c r="F89" s="37">
        <v>7542920780</v>
      </c>
      <c r="G89" s="31">
        <v>9122986778</v>
      </c>
      <c r="H89" s="31" t="s">
        <v>125</v>
      </c>
      <c r="I89" s="43" t="s">
        <v>17</v>
      </c>
      <c r="J89" s="32" t="s">
        <v>122</v>
      </c>
      <c r="K89" s="32">
        <v>450</v>
      </c>
      <c r="L89" s="27">
        <f t="shared" si="5"/>
        <v>2</v>
      </c>
      <c r="R89" s="45" t="s">
        <v>28</v>
      </c>
      <c r="S89" s="45" t="s">
        <v>24</v>
      </c>
    </row>
    <row r="90" spans="1:19" s="45" customFormat="1" ht="15.75">
      <c r="A90" s="31">
        <v>455</v>
      </c>
      <c r="B90" s="31" t="s">
        <v>428</v>
      </c>
      <c r="C90" s="31" t="s">
        <v>350</v>
      </c>
      <c r="D90" s="31"/>
      <c r="E90" s="31"/>
      <c r="F90" s="31"/>
      <c r="G90" s="31">
        <v>9934058233</v>
      </c>
      <c r="H90" s="31" t="s">
        <v>287</v>
      </c>
      <c r="I90" s="43" t="s">
        <v>17</v>
      </c>
      <c r="J90" s="32" t="s">
        <v>122</v>
      </c>
      <c r="K90" s="32">
        <v>550</v>
      </c>
      <c r="L90" s="27">
        <f t="shared" si="5"/>
        <v>3</v>
      </c>
      <c r="R90" s="45" t="s">
        <v>28</v>
      </c>
      <c r="S90" s="45" t="s">
        <v>20</v>
      </c>
    </row>
    <row r="91" spans="1:19" s="45" customFormat="1" ht="15.75">
      <c r="A91" s="31">
        <v>390</v>
      </c>
      <c r="B91" s="31" t="s">
        <v>126</v>
      </c>
      <c r="C91" s="31" t="s">
        <v>127</v>
      </c>
      <c r="D91" s="31"/>
      <c r="E91" s="31"/>
      <c r="F91" s="31"/>
      <c r="G91" s="31">
        <v>8271089083</v>
      </c>
      <c r="H91" s="31" t="s">
        <v>42</v>
      </c>
      <c r="I91" s="43" t="s">
        <v>43</v>
      </c>
      <c r="J91" s="32" t="s">
        <v>122</v>
      </c>
      <c r="K91" s="32">
        <v>450</v>
      </c>
      <c r="L91" s="27">
        <f t="shared" si="5"/>
        <v>1</v>
      </c>
      <c r="R91" s="45" t="s">
        <v>28</v>
      </c>
      <c r="S91" s="45" t="s">
        <v>24</v>
      </c>
    </row>
    <row r="92" spans="1:19" s="45" customFormat="1" ht="15.75">
      <c r="A92" s="31">
        <v>384</v>
      </c>
      <c r="B92" s="31" t="s">
        <v>128</v>
      </c>
      <c r="C92" s="31" t="s">
        <v>129</v>
      </c>
      <c r="D92" s="31"/>
      <c r="E92" s="31"/>
      <c r="F92" s="31"/>
      <c r="G92" s="31">
        <v>8987229201</v>
      </c>
      <c r="H92" s="31" t="s">
        <v>42</v>
      </c>
      <c r="I92" s="43" t="s">
        <v>43</v>
      </c>
      <c r="J92" s="32" t="s">
        <v>122</v>
      </c>
      <c r="K92" s="32">
        <v>450</v>
      </c>
      <c r="L92" s="27">
        <f t="shared" si="5"/>
        <v>1</v>
      </c>
      <c r="R92" s="45" t="s">
        <v>28</v>
      </c>
      <c r="S92" s="45" t="s">
        <v>24</v>
      </c>
    </row>
    <row r="93" spans="1:19" s="45" customFormat="1" ht="15.75">
      <c r="A93" s="31">
        <v>297</v>
      </c>
      <c r="B93" s="31" t="s">
        <v>130</v>
      </c>
      <c r="C93" s="31" t="s">
        <v>131</v>
      </c>
      <c r="D93" s="31"/>
      <c r="E93" s="31"/>
      <c r="F93" s="31"/>
      <c r="G93" s="31">
        <v>9852509567</v>
      </c>
      <c r="H93" s="31" t="s">
        <v>36</v>
      </c>
      <c r="I93" s="43" t="s">
        <v>37</v>
      </c>
      <c r="J93" s="32" t="s">
        <v>122</v>
      </c>
      <c r="K93" s="32">
        <v>375</v>
      </c>
      <c r="L93" s="27">
        <f t="shared" si="5"/>
        <v>2</v>
      </c>
      <c r="R93" s="45" t="s">
        <v>28</v>
      </c>
      <c r="S93" s="45" t="s">
        <v>24</v>
      </c>
    </row>
    <row r="94" spans="1:19" s="45" customFormat="1" ht="15.75">
      <c r="A94" s="31">
        <v>716</v>
      </c>
      <c r="B94" s="31" t="s">
        <v>429</v>
      </c>
      <c r="C94" s="31" t="s">
        <v>430</v>
      </c>
      <c r="D94" s="31"/>
      <c r="E94" s="31"/>
      <c r="F94" s="37">
        <v>6203021617</v>
      </c>
      <c r="G94" s="31">
        <v>7070762423</v>
      </c>
      <c r="H94" s="31" t="s">
        <v>324</v>
      </c>
      <c r="I94" s="43" t="s">
        <v>43</v>
      </c>
      <c r="J94" s="32" t="s">
        <v>122</v>
      </c>
      <c r="K94" s="32">
        <v>550</v>
      </c>
      <c r="L94" s="27">
        <f t="shared" si="5"/>
        <v>2</v>
      </c>
      <c r="R94" s="45" t="s">
        <v>28</v>
      </c>
      <c r="S94" s="45" t="s">
        <v>24</v>
      </c>
    </row>
    <row r="95" spans="1:19" s="45" customFormat="1" ht="15.75">
      <c r="A95" s="31">
        <v>307</v>
      </c>
      <c r="B95" s="31" t="s">
        <v>132</v>
      </c>
      <c r="C95" s="31" t="s">
        <v>41</v>
      </c>
      <c r="D95" s="31"/>
      <c r="E95" s="31"/>
      <c r="F95" s="31"/>
      <c r="G95" s="31">
        <v>9973925374</v>
      </c>
      <c r="H95" s="31" t="s">
        <v>42</v>
      </c>
      <c r="I95" s="43" t="s">
        <v>43</v>
      </c>
      <c r="J95" s="32" t="s">
        <v>122</v>
      </c>
      <c r="K95" s="32">
        <v>450</v>
      </c>
      <c r="L95" s="27">
        <f t="shared" si="5"/>
        <v>3</v>
      </c>
      <c r="R95" s="45" t="s">
        <v>28</v>
      </c>
      <c r="S95" s="45" t="s">
        <v>24</v>
      </c>
    </row>
    <row r="96" spans="1:19" s="45" customFormat="1" ht="15.75">
      <c r="A96" s="31">
        <v>542</v>
      </c>
      <c r="B96" s="31" t="s">
        <v>133</v>
      </c>
      <c r="C96" s="31" t="s">
        <v>134</v>
      </c>
      <c r="D96" s="31"/>
      <c r="E96" s="31"/>
      <c r="F96" s="31"/>
      <c r="G96" s="31">
        <v>9771731986</v>
      </c>
      <c r="H96" s="31" t="s">
        <v>23</v>
      </c>
      <c r="I96" s="52" t="s">
        <v>17</v>
      </c>
      <c r="J96" s="32" t="s">
        <v>122</v>
      </c>
      <c r="K96" s="32">
        <v>500</v>
      </c>
      <c r="L96" s="27">
        <f t="shared" si="5"/>
        <v>2</v>
      </c>
      <c r="R96" s="45" t="s">
        <v>19</v>
      </c>
      <c r="S96" s="45" t="s">
        <v>24</v>
      </c>
    </row>
    <row r="97" spans="1:19" s="45" customFormat="1" ht="15.75">
      <c r="A97" s="31">
        <v>302</v>
      </c>
      <c r="B97" s="31" t="s">
        <v>431</v>
      </c>
      <c r="C97" s="31" t="s">
        <v>432</v>
      </c>
      <c r="D97" s="31"/>
      <c r="E97" s="31"/>
      <c r="F97" s="31">
        <v>6203614964</v>
      </c>
      <c r="G97" s="31">
        <v>9931378565</v>
      </c>
      <c r="H97" s="31" t="s">
        <v>360</v>
      </c>
      <c r="I97" s="43" t="s">
        <v>212</v>
      </c>
      <c r="J97" s="32" t="s">
        <v>122</v>
      </c>
      <c r="K97" s="32">
        <v>500</v>
      </c>
      <c r="L97" s="27">
        <f t="shared" si="5"/>
        <v>2</v>
      </c>
      <c r="R97" s="45" t="s">
        <v>19</v>
      </c>
      <c r="S97" s="45" t="s">
        <v>20</v>
      </c>
    </row>
    <row r="98" spans="1:19" s="45" customFormat="1" ht="15.75">
      <c r="A98" s="31">
        <v>245</v>
      </c>
      <c r="B98" s="31" t="s">
        <v>135</v>
      </c>
      <c r="C98" s="31" t="s">
        <v>136</v>
      </c>
      <c r="D98" s="31"/>
      <c r="E98" s="31"/>
      <c r="F98" s="31"/>
      <c r="G98" s="31">
        <v>9931136587</v>
      </c>
      <c r="H98" s="31" t="s">
        <v>36</v>
      </c>
      <c r="I98" s="43" t="s">
        <v>37</v>
      </c>
      <c r="J98" s="32" t="s">
        <v>122</v>
      </c>
      <c r="K98" s="32">
        <v>375</v>
      </c>
      <c r="L98" s="27">
        <f t="shared" si="5"/>
        <v>3</v>
      </c>
      <c r="R98" s="45" t="s">
        <v>28</v>
      </c>
      <c r="S98" s="45" t="s">
        <v>24</v>
      </c>
    </row>
    <row r="99" spans="1:19" s="45" customFormat="1">
      <c r="A99" s="98">
        <v>265</v>
      </c>
      <c r="B99" s="98" t="s">
        <v>433</v>
      </c>
      <c r="C99" s="98" t="s">
        <v>434</v>
      </c>
      <c r="D99" s="98"/>
      <c r="E99" s="98"/>
      <c r="F99" s="98"/>
      <c r="G99" s="31">
        <v>9097678346</v>
      </c>
      <c r="H99" s="31" t="s">
        <v>296</v>
      </c>
      <c r="I99" s="43" t="s">
        <v>210</v>
      </c>
      <c r="J99" s="32" t="s">
        <v>122</v>
      </c>
      <c r="K99" s="32">
        <v>450</v>
      </c>
      <c r="L99" s="27">
        <f t="shared" si="5"/>
        <v>1</v>
      </c>
      <c r="R99" s="45" t="s">
        <v>28</v>
      </c>
      <c r="S99" s="45" t="s">
        <v>24</v>
      </c>
    </row>
    <row r="100" spans="1:19" s="45" customFormat="1" ht="15.75">
      <c r="A100" s="31">
        <v>322</v>
      </c>
      <c r="B100" s="31" t="s">
        <v>137</v>
      </c>
      <c r="C100" s="31" t="s">
        <v>138</v>
      </c>
      <c r="D100" s="31"/>
      <c r="E100" s="31"/>
      <c r="F100" s="31"/>
      <c r="G100" s="31">
        <v>9504840974</v>
      </c>
      <c r="H100" s="31" t="s">
        <v>139</v>
      </c>
      <c r="I100" s="43" t="s">
        <v>17</v>
      </c>
      <c r="J100" s="32" t="s">
        <v>122</v>
      </c>
      <c r="K100" s="32">
        <v>475</v>
      </c>
      <c r="L100" s="27">
        <f t="shared" si="5"/>
        <v>2</v>
      </c>
      <c r="R100" s="45" t="s">
        <v>28</v>
      </c>
      <c r="S100" s="45" t="s">
        <v>24</v>
      </c>
    </row>
    <row r="101" spans="1:19" s="45" customFormat="1" ht="15.75">
      <c r="A101" s="31">
        <v>559</v>
      </c>
      <c r="B101" s="31" t="s">
        <v>140</v>
      </c>
      <c r="C101" s="31" t="s">
        <v>141</v>
      </c>
      <c r="D101" s="31"/>
      <c r="E101" s="31"/>
      <c r="F101" s="31"/>
      <c r="G101" s="31">
        <v>9939898965</v>
      </c>
      <c r="H101" s="31" t="s">
        <v>100</v>
      </c>
      <c r="I101" s="43" t="s">
        <v>17</v>
      </c>
      <c r="J101" s="32" t="s">
        <v>122</v>
      </c>
      <c r="K101" s="32">
        <v>475</v>
      </c>
      <c r="L101" s="27">
        <f t="shared" si="5"/>
        <v>1</v>
      </c>
      <c r="R101" s="45" t="s">
        <v>28</v>
      </c>
      <c r="S101" s="45" t="s">
        <v>24</v>
      </c>
    </row>
    <row r="102" spans="1:19" s="45" customFormat="1">
      <c r="A102" s="98">
        <v>608</v>
      </c>
      <c r="B102" s="98" t="s">
        <v>435</v>
      </c>
      <c r="C102" s="98" t="s">
        <v>436</v>
      </c>
      <c r="D102" s="98"/>
      <c r="E102" s="98"/>
      <c r="F102" s="98"/>
      <c r="G102" s="31">
        <v>9110081236</v>
      </c>
      <c r="H102" s="31" t="s">
        <v>379</v>
      </c>
      <c r="I102" s="43" t="s">
        <v>210</v>
      </c>
      <c r="J102" s="32" t="s">
        <v>122</v>
      </c>
      <c r="K102" s="32">
        <v>500</v>
      </c>
      <c r="L102" s="27">
        <f t="shared" si="5"/>
        <v>1</v>
      </c>
      <c r="R102" s="45" t="s">
        <v>28</v>
      </c>
      <c r="S102" s="45" t="s">
        <v>20</v>
      </c>
    </row>
    <row r="103" spans="1:19" s="45" customFormat="1" ht="15.75">
      <c r="A103" s="31">
        <v>388</v>
      </c>
      <c r="B103" s="31" t="s">
        <v>142</v>
      </c>
      <c r="C103" s="31" t="s">
        <v>143</v>
      </c>
      <c r="D103" s="31"/>
      <c r="E103" s="31"/>
      <c r="F103" s="37">
        <v>9097532650</v>
      </c>
      <c r="G103" s="31">
        <v>7519431727</v>
      </c>
      <c r="H103" s="31" t="s">
        <v>42</v>
      </c>
      <c r="I103" s="43" t="s">
        <v>43</v>
      </c>
      <c r="J103" s="32" t="s">
        <v>122</v>
      </c>
      <c r="K103" s="32">
        <v>450</v>
      </c>
      <c r="L103" s="27">
        <f t="shared" si="5"/>
        <v>1</v>
      </c>
      <c r="R103" s="45" t="s">
        <v>28</v>
      </c>
      <c r="S103" s="45" t="s">
        <v>20</v>
      </c>
    </row>
    <row r="104" spans="1:19" s="45" customFormat="1">
      <c r="A104" s="98">
        <v>596</v>
      </c>
      <c r="B104" s="98" t="s">
        <v>437</v>
      </c>
      <c r="C104" s="98" t="s">
        <v>438</v>
      </c>
      <c r="D104" s="98"/>
      <c r="E104" s="98"/>
      <c r="F104" s="98"/>
      <c r="G104" s="31">
        <v>7715018488</v>
      </c>
      <c r="H104" s="31" t="s">
        <v>296</v>
      </c>
      <c r="I104" s="43" t="s">
        <v>210</v>
      </c>
      <c r="J104" s="32" t="s">
        <v>122</v>
      </c>
      <c r="K104" s="32">
        <v>450</v>
      </c>
      <c r="L104" s="27">
        <f t="shared" si="5"/>
        <v>1</v>
      </c>
      <c r="R104" s="45" t="s">
        <v>28</v>
      </c>
      <c r="S104" s="45" t="s">
        <v>20</v>
      </c>
    </row>
    <row r="105" spans="1:19" s="45" customFormat="1" ht="15.75">
      <c r="A105" s="31">
        <v>260</v>
      </c>
      <c r="B105" s="31" t="s">
        <v>439</v>
      </c>
      <c r="C105" s="31" t="s">
        <v>440</v>
      </c>
      <c r="D105" s="31"/>
      <c r="E105" s="31"/>
      <c r="F105" s="31"/>
      <c r="G105" s="31">
        <v>9955972624</v>
      </c>
      <c r="H105" s="31" t="s">
        <v>275</v>
      </c>
      <c r="I105" s="52" t="s">
        <v>212</v>
      </c>
      <c r="J105" s="32" t="s">
        <v>122</v>
      </c>
      <c r="K105" s="32">
        <v>375</v>
      </c>
      <c r="L105" s="27">
        <f t="shared" si="5"/>
        <v>1</v>
      </c>
      <c r="R105" s="45" t="s">
        <v>28</v>
      </c>
      <c r="S105" s="45" t="s">
        <v>24</v>
      </c>
    </row>
    <row r="106" spans="1:19" s="45" customFormat="1" ht="15.75">
      <c r="A106" s="31">
        <v>694</v>
      </c>
      <c r="B106" s="31" t="s">
        <v>144</v>
      </c>
      <c r="C106" s="31" t="s">
        <v>47</v>
      </c>
      <c r="D106" s="31"/>
      <c r="E106" s="31"/>
      <c r="F106" s="31">
        <v>9546729355</v>
      </c>
      <c r="G106" s="31"/>
      <c r="H106" s="31" t="s">
        <v>48</v>
      </c>
      <c r="I106" s="43" t="s">
        <v>17</v>
      </c>
      <c r="J106" s="32" t="s">
        <v>122</v>
      </c>
      <c r="K106" s="32">
        <v>475</v>
      </c>
      <c r="L106" s="27">
        <f t="shared" ref="L106:L153" si="6">COUNTIF($C$15:$C$338,C106)</f>
        <v>2</v>
      </c>
      <c r="R106" s="45" t="s">
        <v>28</v>
      </c>
      <c r="S106" s="45" t="s">
        <v>20</v>
      </c>
    </row>
    <row r="107" spans="1:19" s="45" customFormat="1" ht="15.75">
      <c r="A107" s="31">
        <v>607</v>
      </c>
      <c r="B107" s="31" t="s">
        <v>441</v>
      </c>
      <c r="C107" s="31" t="s">
        <v>442</v>
      </c>
      <c r="D107" s="31"/>
      <c r="E107" s="31"/>
      <c r="F107" s="31">
        <v>9430872540</v>
      </c>
      <c r="G107" s="31">
        <v>8016342751</v>
      </c>
      <c r="H107" s="31" t="s">
        <v>443</v>
      </c>
      <c r="I107" s="43" t="s">
        <v>214</v>
      </c>
      <c r="J107" s="32" t="s">
        <v>122</v>
      </c>
      <c r="K107" s="32">
        <v>450</v>
      </c>
      <c r="L107" s="27">
        <f t="shared" si="6"/>
        <v>1</v>
      </c>
      <c r="R107" s="45" t="s">
        <v>28</v>
      </c>
      <c r="S107" s="45" t="s">
        <v>20</v>
      </c>
    </row>
    <row r="108" spans="1:19" s="45" customFormat="1">
      <c r="A108" s="98">
        <v>604</v>
      </c>
      <c r="B108" s="98" t="s">
        <v>444</v>
      </c>
      <c r="C108" s="98" t="s">
        <v>445</v>
      </c>
      <c r="D108" s="98"/>
      <c r="E108" s="98"/>
      <c r="F108" s="98">
        <v>8809574188</v>
      </c>
      <c r="G108" s="31">
        <v>7667045209</v>
      </c>
      <c r="H108" s="31" t="s">
        <v>446</v>
      </c>
      <c r="I108" s="43" t="s">
        <v>210</v>
      </c>
      <c r="J108" s="32" t="s">
        <v>122</v>
      </c>
      <c r="K108" s="32">
        <v>500</v>
      </c>
      <c r="L108" s="27">
        <f t="shared" si="6"/>
        <v>1</v>
      </c>
      <c r="R108" s="45" t="s">
        <v>19</v>
      </c>
      <c r="S108" s="45" t="s">
        <v>24</v>
      </c>
    </row>
    <row r="109" spans="1:19" s="45" customFormat="1" ht="15.75">
      <c r="A109" s="31">
        <v>714</v>
      </c>
      <c r="B109" s="31" t="s">
        <v>145</v>
      </c>
      <c r="C109" s="31" t="s">
        <v>146</v>
      </c>
      <c r="D109" s="31"/>
      <c r="E109" s="37"/>
      <c r="F109" s="37">
        <v>7061671506</v>
      </c>
      <c r="G109" s="31">
        <v>9973450395</v>
      </c>
      <c r="H109" s="31" t="s">
        <v>36</v>
      </c>
      <c r="I109" s="43" t="s">
        <v>37</v>
      </c>
      <c r="J109" s="32" t="s">
        <v>122</v>
      </c>
      <c r="K109" s="32">
        <v>375</v>
      </c>
      <c r="L109" s="27">
        <f t="shared" si="6"/>
        <v>1</v>
      </c>
      <c r="R109" s="45" t="s">
        <v>28</v>
      </c>
      <c r="S109" s="45" t="s">
        <v>24</v>
      </c>
    </row>
    <row r="110" spans="1:19" s="45" customFormat="1" ht="15.75">
      <c r="A110" s="31">
        <v>566</v>
      </c>
      <c r="B110" s="31" t="s">
        <v>147</v>
      </c>
      <c r="C110" s="31" t="s">
        <v>148</v>
      </c>
      <c r="D110" s="31"/>
      <c r="E110" s="31"/>
      <c r="F110" s="31"/>
      <c r="G110" s="31">
        <v>9801877276</v>
      </c>
      <c r="H110" s="31" t="s">
        <v>66</v>
      </c>
      <c r="I110" s="43" t="s">
        <v>43</v>
      </c>
      <c r="J110" s="32" t="s">
        <v>122</v>
      </c>
      <c r="K110" s="32">
        <v>525</v>
      </c>
      <c r="L110" s="27">
        <f t="shared" si="6"/>
        <v>1</v>
      </c>
      <c r="R110" s="45" t="s">
        <v>28</v>
      </c>
      <c r="S110" s="45" t="s">
        <v>24</v>
      </c>
    </row>
    <row r="111" spans="1:19" s="45" customFormat="1" ht="15.75">
      <c r="A111" s="31">
        <v>583</v>
      </c>
      <c r="B111" s="31" t="s">
        <v>149</v>
      </c>
      <c r="C111" s="31" t="s">
        <v>150</v>
      </c>
      <c r="D111" s="31"/>
      <c r="E111" s="31"/>
      <c r="F111" s="31"/>
      <c r="G111" s="31">
        <v>9934737972</v>
      </c>
      <c r="H111" s="31" t="s">
        <v>27</v>
      </c>
      <c r="I111" s="43" t="s">
        <v>17</v>
      </c>
      <c r="J111" s="32" t="s">
        <v>122</v>
      </c>
      <c r="K111" s="32">
        <v>475</v>
      </c>
      <c r="L111" s="27">
        <f t="shared" si="6"/>
        <v>2</v>
      </c>
      <c r="R111" s="45" t="s">
        <v>28</v>
      </c>
      <c r="S111" s="45" t="s">
        <v>24</v>
      </c>
    </row>
    <row r="112" spans="1:19" s="45" customFormat="1" ht="15.75">
      <c r="A112" s="20">
        <v>266</v>
      </c>
      <c r="B112" s="20" t="s">
        <v>151</v>
      </c>
      <c r="C112" s="20" t="s">
        <v>152</v>
      </c>
      <c r="D112" s="20"/>
      <c r="E112" s="20"/>
      <c r="F112" s="20">
        <v>9162774333</v>
      </c>
      <c r="G112" s="20">
        <v>9587307823</v>
      </c>
      <c r="H112" s="20" t="s">
        <v>36</v>
      </c>
      <c r="I112" s="43" t="s">
        <v>37</v>
      </c>
      <c r="J112" s="32" t="s">
        <v>122</v>
      </c>
      <c r="K112" s="20">
        <v>375</v>
      </c>
      <c r="L112" s="27">
        <f t="shared" si="6"/>
        <v>1</v>
      </c>
      <c r="R112" s="45" t="s">
        <v>28</v>
      </c>
      <c r="S112" s="45" t="s">
        <v>24</v>
      </c>
    </row>
    <row r="113" spans="1:19" s="20" customFormat="1" ht="15.75">
      <c r="A113" s="31">
        <v>437</v>
      </c>
      <c r="B113" s="31" t="s">
        <v>153</v>
      </c>
      <c r="C113" s="31" t="s">
        <v>154</v>
      </c>
      <c r="D113" s="31"/>
      <c r="E113" s="31"/>
      <c r="F113" s="31"/>
      <c r="G113" s="31">
        <v>9438559982</v>
      </c>
      <c r="H113" s="31" t="s">
        <v>42</v>
      </c>
      <c r="I113" s="43" t="s">
        <v>37</v>
      </c>
      <c r="J113" s="32" t="s">
        <v>122</v>
      </c>
      <c r="K113" s="32">
        <v>450</v>
      </c>
      <c r="L113" s="32">
        <f t="shared" si="6"/>
        <v>2</v>
      </c>
      <c r="R113" s="45" t="s">
        <v>28</v>
      </c>
      <c r="S113" s="45" t="s">
        <v>24</v>
      </c>
    </row>
    <row r="114" spans="1:19" s="45" customFormat="1" ht="15.75">
      <c r="A114" s="31">
        <v>549</v>
      </c>
      <c r="B114" s="31" t="s">
        <v>447</v>
      </c>
      <c r="C114" s="31" t="s">
        <v>448</v>
      </c>
      <c r="D114" s="31"/>
      <c r="E114" s="31"/>
      <c r="F114" s="31"/>
      <c r="G114" s="31">
        <v>8294095319</v>
      </c>
      <c r="H114" s="31" t="s">
        <v>449</v>
      </c>
      <c r="I114" s="43" t="s">
        <v>214</v>
      </c>
      <c r="J114" s="32" t="s">
        <v>122</v>
      </c>
      <c r="K114" s="32">
        <v>525</v>
      </c>
      <c r="L114" s="27">
        <f t="shared" si="6"/>
        <v>1</v>
      </c>
      <c r="R114" s="45" t="s">
        <v>19</v>
      </c>
      <c r="S114" s="45" t="s">
        <v>24</v>
      </c>
    </row>
    <row r="115" spans="1:19" s="45" customFormat="1" ht="15.75">
      <c r="A115" s="31">
        <v>660</v>
      </c>
      <c r="B115" s="31" t="s">
        <v>450</v>
      </c>
      <c r="C115" s="31" t="s">
        <v>419</v>
      </c>
      <c r="D115" s="31"/>
      <c r="E115" s="31"/>
      <c r="F115" s="31">
        <v>91627689740</v>
      </c>
      <c r="G115" s="31">
        <v>9162768940</v>
      </c>
      <c r="H115" s="31" t="s">
        <v>360</v>
      </c>
      <c r="I115" s="43" t="s">
        <v>212</v>
      </c>
      <c r="J115" s="32" t="s">
        <v>122</v>
      </c>
      <c r="K115" s="32">
        <v>475</v>
      </c>
      <c r="L115" s="27">
        <f t="shared" si="6"/>
        <v>2</v>
      </c>
      <c r="R115" s="45" t="s">
        <v>19</v>
      </c>
      <c r="S115" s="45" t="s">
        <v>24</v>
      </c>
    </row>
    <row r="116" spans="1:19" s="45" customFormat="1" ht="15.75">
      <c r="A116" s="31">
        <v>347</v>
      </c>
      <c r="B116" s="31" t="s">
        <v>451</v>
      </c>
      <c r="C116" s="31" t="s">
        <v>452</v>
      </c>
      <c r="D116" s="31"/>
      <c r="E116" s="31"/>
      <c r="F116" s="31"/>
      <c r="G116" s="31">
        <v>7277406494</v>
      </c>
      <c r="H116" s="31" t="s">
        <v>453</v>
      </c>
      <c r="I116" s="43" t="s">
        <v>213</v>
      </c>
      <c r="J116" s="32" t="s">
        <v>122</v>
      </c>
      <c r="K116" s="32">
        <v>525</v>
      </c>
      <c r="L116" s="27">
        <f t="shared" si="6"/>
        <v>1</v>
      </c>
      <c r="R116" s="45" t="s">
        <v>19</v>
      </c>
      <c r="S116" s="45" t="s">
        <v>20</v>
      </c>
    </row>
    <row r="117" spans="1:19" s="45" customFormat="1" ht="15.75">
      <c r="A117" s="31">
        <v>262</v>
      </c>
      <c r="B117" s="31" t="s">
        <v>454</v>
      </c>
      <c r="C117" s="31" t="s">
        <v>455</v>
      </c>
      <c r="D117" s="31"/>
      <c r="E117" s="31"/>
      <c r="F117" s="31"/>
      <c r="G117" s="31">
        <v>9199578091</v>
      </c>
      <c r="H117" s="31" t="s">
        <v>231</v>
      </c>
      <c r="I117" s="43" t="s">
        <v>213</v>
      </c>
      <c r="J117" s="32" t="s">
        <v>122</v>
      </c>
      <c r="K117" s="32">
        <v>475</v>
      </c>
      <c r="L117" s="27">
        <f t="shared" si="6"/>
        <v>1</v>
      </c>
      <c r="R117" s="45" t="s">
        <v>19</v>
      </c>
      <c r="S117" s="45" t="s">
        <v>24</v>
      </c>
    </row>
    <row r="118" spans="1:19" s="45" customFormat="1" ht="15.75">
      <c r="A118" s="31">
        <v>296</v>
      </c>
      <c r="B118" s="31" t="s">
        <v>155</v>
      </c>
      <c r="C118" s="31" t="s">
        <v>156</v>
      </c>
      <c r="D118" s="31"/>
      <c r="E118" s="31"/>
      <c r="F118" s="31"/>
      <c r="G118" s="31">
        <v>8292444734</v>
      </c>
      <c r="H118" s="31" t="s">
        <v>36</v>
      </c>
      <c r="I118" s="43" t="s">
        <v>37</v>
      </c>
      <c r="J118" s="32" t="s">
        <v>122</v>
      </c>
      <c r="K118" s="32">
        <v>375</v>
      </c>
      <c r="L118" s="27">
        <f t="shared" si="6"/>
        <v>1</v>
      </c>
      <c r="R118" s="45" t="s">
        <v>28</v>
      </c>
      <c r="S118" s="45" t="s">
        <v>24</v>
      </c>
    </row>
    <row r="119" spans="1:19" s="45" customFormat="1" ht="15.75">
      <c r="A119" s="31">
        <v>450</v>
      </c>
      <c r="B119" s="31" t="s">
        <v>456</v>
      </c>
      <c r="C119" s="31" t="s">
        <v>457</v>
      </c>
      <c r="D119" s="31"/>
      <c r="E119" s="31"/>
      <c r="F119" s="31"/>
      <c r="G119" s="31">
        <v>7033999774</v>
      </c>
      <c r="H119" s="31" t="s">
        <v>275</v>
      </c>
      <c r="I119" s="52" t="s">
        <v>212</v>
      </c>
      <c r="J119" s="32" t="s">
        <v>122</v>
      </c>
      <c r="K119" s="32">
        <v>375</v>
      </c>
      <c r="L119" s="27">
        <f t="shared" si="6"/>
        <v>1</v>
      </c>
      <c r="R119" s="45" t="s">
        <v>28</v>
      </c>
      <c r="S119" s="45" t="s">
        <v>20</v>
      </c>
    </row>
    <row r="120" spans="1:19" s="45" customFormat="1" ht="15.75">
      <c r="A120" s="31">
        <v>276</v>
      </c>
      <c r="B120" s="31" t="s">
        <v>458</v>
      </c>
      <c r="C120" s="31" t="s">
        <v>459</v>
      </c>
      <c r="D120" s="31"/>
      <c r="E120" s="31"/>
      <c r="F120" s="31"/>
      <c r="G120" s="31">
        <v>8283027559</v>
      </c>
      <c r="H120" s="31" t="s">
        <v>460</v>
      </c>
      <c r="I120" s="43" t="s">
        <v>214</v>
      </c>
      <c r="J120" s="32" t="s">
        <v>122</v>
      </c>
      <c r="K120" s="32">
        <v>450</v>
      </c>
      <c r="L120" s="27">
        <f t="shared" si="6"/>
        <v>1</v>
      </c>
      <c r="R120" s="45" t="s">
        <v>19</v>
      </c>
      <c r="S120" s="45" t="s">
        <v>24</v>
      </c>
    </row>
    <row r="121" spans="1:19" s="45" customFormat="1" ht="15.75">
      <c r="A121" s="31">
        <v>612</v>
      </c>
      <c r="B121" s="31" t="s">
        <v>461</v>
      </c>
      <c r="C121" s="31" t="s">
        <v>462</v>
      </c>
      <c r="D121" s="31"/>
      <c r="E121" s="31"/>
      <c r="F121" s="31">
        <v>9955193925</v>
      </c>
      <c r="G121" s="31">
        <v>9955193925</v>
      </c>
      <c r="H121" s="31" t="s">
        <v>324</v>
      </c>
      <c r="I121" s="43" t="s">
        <v>43</v>
      </c>
      <c r="J121" s="32" t="s">
        <v>122</v>
      </c>
      <c r="K121" s="32">
        <v>550</v>
      </c>
      <c r="L121" s="27">
        <f t="shared" si="6"/>
        <v>2</v>
      </c>
      <c r="R121" s="45" t="s">
        <v>28</v>
      </c>
      <c r="S121" s="45" t="s">
        <v>20</v>
      </c>
    </row>
    <row r="122" spans="1:19" s="45" customFormat="1" ht="15.75">
      <c r="A122" s="31">
        <v>647</v>
      </c>
      <c r="B122" s="31" t="s">
        <v>463</v>
      </c>
      <c r="C122" s="31" t="s">
        <v>464</v>
      </c>
      <c r="D122" s="31"/>
      <c r="E122" s="31"/>
      <c r="F122" s="31">
        <v>9199794349</v>
      </c>
      <c r="G122" s="31"/>
      <c r="H122" s="31" t="s">
        <v>268</v>
      </c>
      <c r="I122" s="52" t="s">
        <v>212</v>
      </c>
      <c r="J122" s="32" t="s">
        <v>122</v>
      </c>
      <c r="K122" s="32">
        <v>550</v>
      </c>
      <c r="L122" s="27">
        <f t="shared" si="6"/>
        <v>1</v>
      </c>
      <c r="R122" s="45" t="s">
        <v>19</v>
      </c>
      <c r="S122" s="45" t="s">
        <v>20</v>
      </c>
    </row>
    <row r="123" spans="1:19" s="45" customFormat="1" ht="15.75">
      <c r="A123" s="31">
        <v>628</v>
      </c>
      <c r="B123" s="31" t="s">
        <v>465</v>
      </c>
      <c r="C123" s="31" t="s">
        <v>466</v>
      </c>
      <c r="D123" s="31"/>
      <c r="E123" s="31"/>
      <c r="F123" s="31">
        <v>94722990032</v>
      </c>
      <c r="G123" s="31"/>
      <c r="H123" s="31" t="s">
        <v>222</v>
      </c>
      <c r="I123" s="43" t="s">
        <v>37</v>
      </c>
      <c r="J123" s="32" t="s">
        <v>122</v>
      </c>
      <c r="K123" s="32">
        <v>500</v>
      </c>
      <c r="L123" s="27">
        <f t="shared" si="6"/>
        <v>1</v>
      </c>
      <c r="R123" s="45" t="s">
        <v>19</v>
      </c>
      <c r="S123" s="45" t="s">
        <v>24</v>
      </c>
    </row>
    <row r="124" spans="1:19" s="45" customFormat="1" ht="15.75">
      <c r="A124" s="31">
        <v>533</v>
      </c>
      <c r="B124" s="31" t="s">
        <v>467</v>
      </c>
      <c r="C124" s="31" t="s">
        <v>468</v>
      </c>
      <c r="D124" s="31"/>
      <c r="E124" s="31"/>
      <c r="F124" s="31"/>
      <c r="G124" s="31">
        <v>8294348584</v>
      </c>
      <c r="H124" s="31" t="s">
        <v>469</v>
      </c>
      <c r="I124" s="43" t="s">
        <v>213</v>
      </c>
      <c r="J124" s="32" t="s">
        <v>122</v>
      </c>
      <c r="K124" s="32">
        <v>550</v>
      </c>
      <c r="L124" s="27">
        <f t="shared" si="6"/>
        <v>2</v>
      </c>
      <c r="R124" s="45" t="s">
        <v>28</v>
      </c>
      <c r="S124" s="45" t="s">
        <v>20</v>
      </c>
    </row>
    <row r="125" spans="1:19" s="45" customFormat="1" ht="15.75">
      <c r="A125" s="31">
        <v>316</v>
      </c>
      <c r="B125" s="31" t="s">
        <v>157</v>
      </c>
      <c r="C125" s="31" t="s">
        <v>158</v>
      </c>
      <c r="D125" s="31"/>
      <c r="E125" s="31"/>
      <c r="F125" s="31"/>
      <c r="G125" s="31">
        <v>8809392694</v>
      </c>
      <c r="H125" s="31" t="s">
        <v>42</v>
      </c>
      <c r="I125" s="43" t="s">
        <v>159</v>
      </c>
      <c r="J125" s="32" t="s">
        <v>122</v>
      </c>
      <c r="K125" s="32">
        <v>450</v>
      </c>
      <c r="L125" s="27">
        <f t="shared" si="6"/>
        <v>1</v>
      </c>
      <c r="R125" s="45" t="s">
        <v>28</v>
      </c>
      <c r="S125" s="45" t="s">
        <v>24</v>
      </c>
    </row>
    <row r="126" spans="1:19" ht="15.75">
      <c r="A126" s="31">
        <v>482</v>
      </c>
      <c r="B126" s="31" t="s">
        <v>160</v>
      </c>
      <c r="C126" s="31" t="s">
        <v>161</v>
      </c>
      <c r="D126" s="31"/>
      <c r="E126" s="31"/>
      <c r="F126" s="31">
        <v>9199759479</v>
      </c>
      <c r="G126" s="31">
        <v>8084441545</v>
      </c>
      <c r="H126" s="31" t="s">
        <v>42</v>
      </c>
      <c r="I126" s="43" t="s">
        <v>43</v>
      </c>
      <c r="J126" s="32" t="s">
        <v>122</v>
      </c>
      <c r="K126" s="32">
        <v>450</v>
      </c>
      <c r="L126" s="59">
        <f t="shared" si="6"/>
        <v>1</v>
      </c>
      <c r="R126" s="22" t="s">
        <v>28</v>
      </c>
      <c r="S126" s="22" t="s">
        <v>24</v>
      </c>
    </row>
    <row r="127" spans="1:19" s="30" customFormat="1" ht="15.75">
      <c r="A127" s="31">
        <v>235</v>
      </c>
      <c r="B127" s="31" t="s">
        <v>162</v>
      </c>
      <c r="C127" s="31" t="s">
        <v>163</v>
      </c>
      <c r="D127" s="31"/>
      <c r="E127" s="31"/>
      <c r="F127" s="31"/>
      <c r="G127" s="31">
        <v>9631704453</v>
      </c>
      <c r="H127" s="31" t="s">
        <v>100</v>
      </c>
      <c r="I127" s="52" t="s">
        <v>17</v>
      </c>
      <c r="J127" s="32" t="s">
        <v>122</v>
      </c>
      <c r="K127" s="32">
        <v>475</v>
      </c>
      <c r="L127" s="27">
        <f t="shared" si="6"/>
        <v>1</v>
      </c>
      <c r="R127" s="45" t="s">
        <v>19</v>
      </c>
      <c r="S127" s="45" t="s">
        <v>24</v>
      </c>
    </row>
    <row r="128" spans="1:19" s="45" customFormat="1" ht="15.75">
      <c r="A128" s="31">
        <v>582</v>
      </c>
      <c r="B128" s="31" t="s">
        <v>164</v>
      </c>
      <c r="C128" s="31" t="s">
        <v>150</v>
      </c>
      <c r="D128" s="31"/>
      <c r="E128" s="31"/>
      <c r="F128" s="31"/>
      <c r="G128" s="31">
        <v>9934737972</v>
      </c>
      <c r="H128" s="31" t="s">
        <v>27</v>
      </c>
      <c r="I128" s="43" t="s">
        <v>17</v>
      </c>
      <c r="J128" s="32" t="s">
        <v>165</v>
      </c>
      <c r="K128" s="32">
        <v>475</v>
      </c>
      <c r="L128" s="27">
        <f t="shared" si="6"/>
        <v>2</v>
      </c>
      <c r="R128" s="45" t="s">
        <v>28</v>
      </c>
      <c r="S128" s="45" t="s">
        <v>20</v>
      </c>
    </row>
    <row r="129" spans="1:19" s="45" customFormat="1" ht="15.75">
      <c r="A129" s="31">
        <v>503</v>
      </c>
      <c r="B129" s="31" t="s">
        <v>166</v>
      </c>
      <c r="C129" s="31" t="s">
        <v>120</v>
      </c>
      <c r="D129" s="31"/>
      <c r="E129" s="31"/>
      <c r="F129" s="31"/>
      <c r="G129" s="31">
        <v>7541870331</v>
      </c>
      <c r="H129" s="31" t="s">
        <v>121</v>
      </c>
      <c r="I129" s="43" t="s">
        <v>17</v>
      </c>
      <c r="J129" s="32" t="s">
        <v>165</v>
      </c>
      <c r="K129" s="32">
        <v>475</v>
      </c>
      <c r="L129" s="27">
        <f t="shared" si="6"/>
        <v>3</v>
      </c>
      <c r="R129" s="45" t="s">
        <v>19</v>
      </c>
      <c r="S129" s="45" t="s">
        <v>24</v>
      </c>
    </row>
    <row r="130" spans="1:19" s="45" customFormat="1" ht="15.75">
      <c r="A130" s="31">
        <v>599</v>
      </c>
      <c r="B130" s="31" t="s">
        <v>167</v>
      </c>
      <c r="C130" s="31" t="s">
        <v>76</v>
      </c>
      <c r="D130" s="31"/>
      <c r="E130" s="31"/>
      <c r="F130" s="31"/>
      <c r="G130" s="31">
        <v>9860223391</v>
      </c>
      <c r="H130" s="31" t="s">
        <v>42</v>
      </c>
      <c r="I130" s="43" t="s">
        <v>43</v>
      </c>
      <c r="J130" s="32" t="s">
        <v>165</v>
      </c>
      <c r="K130" s="32">
        <v>450</v>
      </c>
      <c r="L130" s="27">
        <f t="shared" si="6"/>
        <v>2</v>
      </c>
      <c r="R130" s="45" t="s">
        <v>28</v>
      </c>
      <c r="S130" s="45" t="s">
        <v>20</v>
      </c>
    </row>
    <row r="131" spans="1:19" s="45" customFormat="1" ht="15.75">
      <c r="A131" s="31">
        <v>507</v>
      </c>
      <c r="B131" s="31" t="s">
        <v>470</v>
      </c>
      <c r="C131" s="31" t="s">
        <v>471</v>
      </c>
      <c r="D131" s="31"/>
      <c r="E131" s="31"/>
      <c r="F131" s="31"/>
      <c r="G131" s="31">
        <v>9973522199</v>
      </c>
      <c r="H131" s="31" t="s">
        <v>231</v>
      </c>
      <c r="I131" s="43" t="s">
        <v>213</v>
      </c>
      <c r="J131" s="32" t="s">
        <v>165</v>
      </c>
      <c r="K131" s="32">
        <v>475</v>
      </c>
      <c r="L131" s="27">
        <f t="shared" si="6"/>
        <v>1</v>
      </c>
      <c r="R131" s="45" t="s">
        <v>28</v>
      </c>
      <c r="S131" s="45" t="s">
        <v>24</v>
      </c>
    </row>
    <row r="132" spans="1:19" s="45" customFormat="1" ht="15.75">
      <c r="A132" s="31">
        <v>513</v>
      </c>
      <c r="B132" s="31" t="s">
        <v>168</v>
      </c>
      <c r="C132" s="31" t="s">
        <v>169</v>
      </c>
      <c r="D132" s="31"/>
      <c r="E132" s="31"/>
      <c r="F132" s="31"/>
      <c r="G132" s="31">
        <v>9934438497</v>
      </c>
      <c r="H132" s="31" t="s">
        <v>100</v>
      </c>
      <c r="I132" s="43" t="s">
        <v>17</v>
      </c>
      <c r="J132" s="32" t="s">
        <v>165</v>
      </c>
      <c r="K132" s="32">
        <v>475</v>
      </c>
      <c r="L132" s="27">
        <f t="shared" si="6"/>
        <v>1</v>
      </c>
      <c r="R132" s="45" t="s">
        <v>28</v>
      </c>
      <c r="S132" s="45" t="s">
        <v>20</v>
      </c>
    </row>
    <row r="133" spans="1:19" s="45" customFormat="1" ht="15.75">
      <c r="A133" s="31">
        <v>535</v>
      </c>
      <c r="B133" s="31" t="s">
        <v>472</v>
      </c>
      <c r="C133" s="31" t="s">
        <v>367</v>
      </c>
      <c r="D133" s="31"/>
      <c r="E133" s="31"/>
      <c r="F133" s="31"/>
      <c r="G133" s="31">
        <v>9973436415</v>
      </c>
      <c r="H133" s="31" t="s">
        <v>362</v>
      </c>
      <c r="I133" s="43" t="s">
        <v>37</v>
      </c>
      <c r="J133" s="32" t="s">
        <v>165</v>
      </c>
      <c r="K133" s="32">
        <v>500</v>
      </c>
      <c r="L133" s="27">
        <f t="shared" si="6"/>
        <v>3</v>
      </c>
      <c r="R133" s="45" t="s">
        <v>28</v>
      </c>
      <c r="S133" s="45" t="s">
        <v>24</v>
      </c>
    </row>
    <row r="134" spans="1:19" s="45" customFormat="1" ht="15.75">
      <c r="A134" s="31">
        <v>543</v>
      </c>
      <c r="B134" s="31" t="s">
        <v>473</v>
      </c>
      <c r="C134" s="31" t="s">
        <v>474</v>
      </c>
      <c r="D134" s="31"/>
      <c r="E134" s="31"/>
      <c r="F134" s="31"/>
      <c r="G134" s="31">
        <v>9128724798</v>
      </c>
      <c r="H134" s="31" t="s">
        <v>307</v>
      </c>
      <c r="I134" s="43" t="s">
        <v>213</v>
      </c>
      <c r="J134" s="32" t="s">
        <v>165</v>
      </c>
      <c r="K134" s="32">
        <v>475</v>
      </c>
      <c r="L134" s="27">
        <f t="shared" si="6"/>
        <v>1</v>
      </c>
      <c r="R134" s="45" t="s">
        <v>19</v>
      </c>
      <c r="S134" s="45" t="s">
        <v>24</v>
      </c>
    </row>
    <row r="135" spans="1:19" s="45" customFormat="1" ht="15.75">
      <c r="A135" s="31">
        <v>548</v>
      </c>
      <c r="B135" s="31" t="s">
        <v>475</v>
      </c>
      <c r="C135" s="31" t="s">
        <v>476</v>
      </c>
      <c r="D135" s="31"/>
      <c r="E135" s="31"/>
      <c r="F135" s="31"/>
      <c r="G135" s="31">
        <v>7541870449</v>
      </c>
      <c r="H135" s="31" t="s">
        <v>307</v>
      </c>
      <c r="I135" s="43" t="s">
        <v>213</v>
      </c>
      <c r="J135" s="32" t="s">
        <v>165</v>
      </c>
      <c r="K135" s="32">
        <v>525</v>
      </c>
      <c r="L135" s="27">
        <f t="shared" si="6"/>
        <v>1</v>
      </c>
      <c r="R135" s="45" t="s">
        <v>19</v>
      </c>
      <c r="S135" s="45" t="s">
        <v>24</v>
      </c>
    </row>
    <row r="136" spans="1:19" s="45" customFormat="1" ht="15.75">
      <c r="A136" s="31">
        <v>550</v>
      </c>
      <c r="B136" s="31" t="s">
        <v>170</v>
      </c>
      <c r="C136" s="31" t="s">
        <v>171</v>
      </c>
      <c r="D136" s="31"/>
      <c r="E136" s="31"/>
      <c r="F136" s="31"/>
      <c r="G136" s="31">
        <v>9931816023</v>
      </c>
      <c r="H136" s="31" t="s">
        <v>100</v>
      </c>
      <c r="I136" s="43" t="s">
        <v>17</v>
      </c>
      <c r="J136" s="32" t="s">
        <v>165</v>
      </c>
      <c r="K136" s="32">
        <v>475</v>
      </c>
      <c r="L136" s="27">
        <f t="shared" si="6"/>
        <v>1</v>
      </c>
      <c r="R136" s="45" t="s">
        <v>19</v>
      </c>
      <c r="S136" s="45" t="s">
        <v>24</v>
      </c>
    </row>
    <row r="137" spans="1:19" s="45" customFormat="1" ht="15.75">
      <c r="A137" s="31">
        <v>551</v>
      </c>
      <c r="B137" s="31" t="s">
        <v>172</v>
      </c>
      <c r="C137" s="31" t="s">
        <v>94</v>
      </c>
      <c r="D137" s="31"/>
      <c r="E137" s="31"/>
      <c r="F137" s="31"/>
      <c r="G137" s="31">
        <v>9097466257</v>
      </c>
      <c r="H137" s="31" t="s">
        <v>95</v>
      </c>
      <c r="I137" s="43" t="s">
        <v>17</v>
      </c>
      <c r="J137" s="32" t="s">
        <v>165</v>
      </c>
      <c r="K137" s="32">
        <v>475</v>
      </c>
      <c r="L137" s="27">
        <f t="shared" si="6"/>
        <v>2</v>
      </c>
      <c r="R137" s="45" t="s">
        <v>19</v>
      </c>
      <c r="S137" s="45" t="s">
        <v>20</v>
      </c>
    </row>
    <row r="138" spans="1:19" s="45" customFormat="1" ht="15.75">
      <c r="A138" s="31">
        <v>562</v>
      </c>
      <c r="B138" s="31" t="s">
        <v>173</v>
      </c>
      <c r="C138" s="31" t="s">
        <v>174</v>
      </c>
      <c r="D138" s="31"/>
      <c r="E138" s="31"/>
      <c r="F138" s="31"/>
      <c r="G138" s="31">
        <v>9771732011</v>
      </c>
      <c r="H138" s="31" t="s">
        <v>175</v>
      </c>
      <c r="I138" s="43" t="s">
        <v>17</v>
      </c>
      <c r="J138" s="32" t="s">
        <v>165</v>
      </c>
      <c r="K138" s="32">
        <v>475</v>
      </c>
      <c r="L138" s="27">
        <f t="shared" si="6"/>
        <v>1</v>
      </c>
      <c r="R138" s="45" t="s">
        <v>28</v>
      </c>
      <c r="S138" s="45" t="s">
        <v>24</v>
      </c>
    </row>
    <row r="139" spans="1:19" s="45" customFormat="1" ht="15.75">
      <c r="A139" s="31">
        <v>572</v>
      </c>
      <c r="B139" s="31" t="s">
        <v>176</v>
      </c>
      <c r="C139" s="31" t="s">
        <v>177</v>
      </c>
      <c r="D139" s="31"/>
      <c r="E139" s="31"/>
      <c r="F139" s="31"/>
      <c r="G139" s="31">
        <v>7765969306</v>
      </c>
      <c r="H139" s="31" t="s">
        <v>178</v>
      </c>
      <c r="I139" s="43" t="s">
        <v>17</v>
      </c>
      <c r="J139" s="32" t="s">
        <v>165</v>
      </c>
      <c r="K139" s="32">
        <v>475</v>
      </c>
      <c r="L139" s="27">
        <f t="shared" si="6"/>
        <v>2</v>
      </c>
      <c r="R139" s="45" t="s">
        <v>28</v>
      </c>
      <c r="S139" s="45" t="s">
        <v>24</v>
      </c>
    </row>
    <row r="140" spans="1:19" s="45" customFormat="1" ht="15.75">
      <c r="A140" s="31">
        <v>575</v>
      </c>
      <c r="B140" s="31" t="s">
        <v>477</v>
      </c>
      <c r="C140" s="31" t="s">
        <v>397</v>
      </c>
      <c r="D140" s="31"/>
      <c r="E140" s="31"/>
      <c r="F140" s="31"/>
      <c r="G140" s="31">
        <v>9431615421</v>
      </c>
      <c r="H140" s="31" t="s">
        <v>324</v>
      </c>
      <c r="I140" s="43" t="s">
        <v>43</v>
      </c>
      <c r="J140" s="32" t="s">
        <v>165</v>
      </c>
      <c r="K140" s="32">
        <v>550</v>
      </c>
      <c r="L140" s="27">
        <f t="shared" si="6"/>
        <v>3</v>
      </c>
      <c r="R140" s="45" t="s">
        <v>28</v>
      </c>
      <c r="S140" s="45" t="s">
        <v>20</v>
      </c>
    </row>
    <row r="141" spans="1:19" s="45" customFormat="1" ht="15.75">
      <c r="A141" s="31">
        <v>271</v>
      </c>
      <c r="B141" s="31" t="s">
        <v>179</v>
      </c>
      <c r="C141" s="31" t="s">
        <v>180</v>
      </c>
      <c r="D141" s="31"/>
      <c r="E141" s="31"/>
      <c r="F141" s="31"/>
      <c r="G141" s="31">
        <v>9934057213</v>
      </c>
      <c r="H141" s="31" t="s">
        <v>42</v>
      </c>
      <c r="I141" s="43" t="s">
        <v>43</v>
      </c>
      <c r="J141" s="32" t="s">
        <v>165</v>
      </c>
      <c r="K141" s="32">
        <v>450</v>
      </c>
      <c r="L141" s="27">
        <f t="shared" si="6"/>
        <v>1</v>
      </c>
      <c r="R141" s="45" t="s">
        <v>28</v>
      </c>
      <c r="S141" s="45" t="s">
        <v>20</v>
      </c>
    </row>
    <row r="142" spans="1:19" s="45" customFormat="1" ht="15.75">
      <c r="A142" s="31">
        <v>331</v>
      </c>
      <c r="B142" s="31" t="s">
        <v>181</v>
      </c>
      <c r="C142" s="31" t="s">
        <v>182</v>
      </c>
      <c r="D142" s="31"/>
      <c r="E142" s="31"/>
      <c r="F142" s="31"/>
      <c r="G142" s="31">
        <v>9852697231</v>
      </c>
      <c r="H142" s="31" t="s">
        <v>183</v>
      </c>
      <c r="I142" s="43" t="s">
        <v>17</v>
      </c>
      <c r="J142" s="32" t="s">
        <v>165</v>
      </c>
      <c r="K142" s="32">
        <v>350</v>
      </c>
      <c r="L142" s="27">
        <f t="shared" si="6"/>
        <v>1</v>
      </c>
      <c r="R142" s="45" t="s">
        <v>19</v>
      </c>
      <c r="S142" s="45" t="s">
        <v>20</v>
      </c>
    </row>
    <row r="143" spans="1:19" s="45" customFormat="1" ht="15.75">
      <c r="A143" s="31">
        <v>278</v>
      </c>
      <c r="B143" s="31" t="s">
        <v>184</v>
      </c>
      <c r="C143" s="31" t="s">
        <v>99</v>
      </c>
      <c r="D143" s="31"/>
      <c r="E143" s="31"/>
      <c r="F143" s="31"/>
      <c r="G143" s="31">
        <v>9955796820</v>
      </c>
      <c r="H143" s="31" t="s">
        <v>100</v>
      </c>
      <c r="I143" s="43" t="s">
        <v>17</v>
      </c>
      <c r="J143" s="32" t="s">
        <v>165</v>
      </c>
      <c r="K143" s="32">
        <v>475</v>
      </c>
      <c r="L143" s="27">
        <f t="shared" si="6"/>
        <v>3</v>
      </c>
      <c r="R143" s="45" t="s">
        <v>28</v>
      </c>
      <c r="S143" s="45" t="s">
        <v>24</v>
      </c>
    </row>
    <row r="144" spans="1:19" s="45" customFormat="1" ht="15.75">
      <c r="A144" s="31">
        <v>317</v>
      </c>
      <c r="B144" s="31" t="s">
        <v>478</v>
      </c>
      <c r="C144" s="31" t="s">
        <v>432</v>
      </c>
      <c r="D144" s="31"/>
      <c r="E144" s="31"/>
      <c r="F144" s="31">
        <v>6203614964</v>
      </c>
      <c r="G144" s="31">
        <v>9801805072</v>
      </c>
      <c r="H144" s="31" t="s">
        <v>360</v>
      </c>
      <c r="I144" s="43" t="s">
        <v>212</v>
      </c>
      <c r="J144" s="32" t="s">
        <v>165</v>
      </c>
      <c r="K144" s="32">
        <v>500</v>
      </c>
      <c r="L144" s="27">
        <f t="shared" si="6"/>
        <v>2</v>
      </c>
      <c r="R144" s="45" t="s">
        <v>19</v>
      </c>
      <c r="S144" s="45" t="s">
        <v>20</v>
      </c>
    </row>
    <row r="145" spans="1:19" s="45" customFormat="1">
      <c r="A145" s="98">
        <v>252</v>
      </c>
      <c r="B145" s="98" t="s">
        <v>479</v>
      </c>
      <c r="C145" s="98" t="s">
        <v>480</v>
      </c>
      <c r="D145" s="98"/>
      <c r="E145" s="98"/>
      <c r="F145" s="98"/>
      <c r="G145" s="31">
        <v>9199501216</v>
      </c>
      <c r="H145" s="31" t="s">
        <v>353</v>
      </c>
      <c r="I145" s="43" t="s">
        <v>210</v>
      </c>
      <c r="J145" s="32" t="s">
        <v>165</v>
      </c>
      <c r="K145" s="32">
        <v>475</v>
      </c>
      <c r="L145" s="27">
        <f t="shared" si="6"/>
        <v>1</v>
      </c>
      <c r="R145" s="45" t="s">
        <v>19</v>
      </c>
      <c r="S145" s="45" t="s">
        <v>24</v>
      </c>
    </row>
    <row r="146" spans="1:19" s="45" customFormat="1" ht="15.75">
      <c r="A146" s="31">
        <v>287</v>
      </c>
      <c r="B146" s="31" t="s">
        <v>481</v>
      </c>
      <c r="C146" s="31" t="s">
        <v>482</v>
      </c>
      <c r="D146" s="31"/>
      <c r="E146" s="31"/>
      <c r="F146" s="31">
        <v>7488369375</v>
      </c>
      <c r="G146" s="31">
        <v>7654433120</v>
      </c>
      <c r="H146" s="31" t="s">
        <v>275</v>
      </c>
      <c r="I146" s="52" t="s">
        <v>212</v>
      </c>
      <c r="J146" s="32" t="s">
        <v>165</v>
      </c>
      <c r="K146" s="32">
        <v>375</v>
      </c>
      <c r="L146" s="27">
        <f t="shared" si="6"/>
        <v>2</v>
      </c>
      <c r="R146" s="45" t="s">
        <v>28</v>
      </c>
      <c r="S146" s="45" t="s">
        <v>20</v>
      </c>
    </row>
    <row r="147" spans="1:19" s="45" customFormat="1" ht="15.75">
      <c r="A147" s="31">
        <v>124</v>
      </c>
      <c r="B147" s="31" t="s">
        <v>483</v>
      </c>
      <c r="C147" s="31" t="s">
        <v>484</v>
      </c>
      <c r="D147" s="31"/>
      <c r="E147" s="31"/>
      <c r="F147" s="31"/>
      <c r="G147" s="31">
        <v>7779850315</v>
      </c>
      <c r="H147" s="31" t="s">
        <v>234</v>
      </c>
      <c r="I147" s="43" t="s">
        <v>213</v>
      </c>
      <c r="J147" s="32" t="s">
        <v>165</v>
      </c>
      <c r="K147" s="32">
        <v>475</v>
      </c>
      <c r="L147" s="27">
        <f t="shared" si="6"/>
        <v>2</v>
      </c>
      <c r="R147" s="45" t="s">
        <v>19</v>
      </c>
      <c r="S147" s="45" t="s">
        <v>24</v>
      </c>
    </row>
    <row r="148" spans="1:19" s="45" customFormat="1" ht="15.75">
      <c r="A148" s="31">
        <v>361</v>
      </c>
      <c r="B148" s="31" t="s">
        <v>485</v>
      </c>
      <c r="C148" s="31" t="s">
        <v>486</v>
      </c>
      <c r="D148" s="31"/>
      <c r="E148" s="31"/>
      <c r="F148" s="31"/>
      <c r="G148" s="31">
        <v>9771731898</v>
      </c>
      <c r="H148" s="31" t="s">
        <v>231</v>
      </c>
      <c r="I148" s="43" t="s">
        <v>213</v>
      </c>
      <c r="J148" s="32" t="s">
        <v>165</v>
      </c>
      <c r="K148" s="32">
        <v>475</v>
      </c>
      <c r="L148" s="27">
        <f t="shared" si="6"/>
        <v>1</v>
      </c>
      <c r="R148" s="45" t="s">
        <v>19</v>
      </c>
      <c r="S148" s="45" t="s">
        <v>24</v>
      </c>
    </row>
    <row r="149" spans="1:19" s="45" customFormat="1" ht="15.75">
      <c r="A149" s="31">
        <v>334</v>
      </c>
      <c r="B149" s="31" t="s">
        <v>487</v>
      </c>
      <c r="C149" s="31" t="s">
        <v>488</v>
      </c>
      <c r="D149" s="31"/>
      <c r="E149" s="31"/>
      <c r="F149" s="31"/>
      <c r="G149" s="31">
        <v>9572112327</v>
      </c>
      <c r="H149" s="31" t="s">
        <v>275</v>
      </c>
      <c r="I149" s="52" t="s">
        <v>212</v>
      </c>
      <c r="J149" s="32" t="s">
        <v>165</v>
      </c>
      <c r="K149" s="32">
        <v>375</v>
      </c>
      <c r="L149" s="27">
        <f t="shared" si="6"/>
        <v>2</v>
      </c>
      <c r="R149" s="45" t="s">
        <v>28</v>
      </c>
      <c r="S149" s="45" t="s">
        <v>24</v>
      </c>
    </row>
    <row r="150" spans="1:19" s="45" customFormat="1" ht="15.75">
      <c r="A150" s="31">
        <v>234</v>
      </c>
      <c r="B150" s="31" t="s">
        <v>185</v>
      </c>
      <c r="C150" s="31" t="s">
        <v>97</v>
      </c>
      <c r="D150" s="31"/>
      <c r="E150" s="31"/>
      <c r="F150" s="31"/>
      <c r="G150" s="31">
        <v>9955821335</v>
      </c>
      <c r="H150" s="31" t="s">
        <v>27</v>
      </c>
      <c r="I150" s="43" t="s">
        <v>17</v>
      </c>
      <c r="J150" s="32" t="s">
        <v>165</v>
      </c>
      <c r="K150" s="32">
        <v>475</v>
      </c>
      <c r="L150" s="27">
        <f t="shared" si="6"/>
        <v>2</v>
      </c>
      <c r="R150" s="45" t="s">
        <v>28</v>
      </c>
      <c r="S150" s="45" t="s">
        <v>20</v>
      </c>
    </row>
    <row r="151" spans="1:19" s="45" customFormat="1" ht="15.75">
      <c r="A151" s="31">
        <v>282</v>
      </c>
      <c r="B151" s="31" t="s">
        <v>489</v>
      </c>
      <c r="C151" s="31" t="s">
        <v>490</v>
      </c>
      <c r="D151" s="31"/>
      <c r="E151" s="31"/>
      <c r="F151" s="31"/>
      <c r="G151" s="31">
        <v>9097533443</v>
      </c>
      <c r="H151" s="31" t="s">
        <v>469</v>
      </c>
      <c r="I151" s="43" t="s">
        <v>213</v>
      </c>
      <c r="J151" s="32" t="s">
        <v>165</v>
      </c>
      <c r="K151" s="32">
        <v>550</v>
      </c>
      <c r="L151" s="27">
        <f t="shared" si="6"/>
        <v>1</v>
      </c>
      <c r="R151" s="45" t="s">
        <v>28</v>
      </c>
      <c r="S151" s="45" t="s">
        <v>24</v>
      </c>
    </row>
    <row r="152" spans="1:19" s="45" customFormat="1" ht="15.75">
      <c r="A152" s="31">
        <v>116</v>
      </c>
      <c r="B152" s="31" t="s">
        <v>491</v>
      </c>
      <c r="C152" s="31" t="s">
        <v>405</v>
      </c>
      <c r="D152" s="31"/>
      <c r="E152" s="31"/>
      <c r="F152" s="31"/>
      <c r="G152" s="31">
        <v>9771874918</v>
      </c>
      <c r="H152" s="31" t="s">
        <v>234</v>
      </c>
      <c r="I152" s="43" t="s">
        <v>213</v>
      </c>
      <c r="J152" s="32" t="s">
        <v>165</v>
      </c>
      <c r="K152" s="32">
        <v>475</v>
      </c>
      <c r="L152" s="27">
        <f t="shared" si="6"/>
        <v>2</v>
      </c>
      <c r="R152" s="45" t="s">
        <v>19</v>
      </c>
      <c r="S152" s="45" t="s">
        <v>20</v>
      </c>
    </row>
    <row r="153" spans="1:19" s="45" customFormat="1" ht="15.75">
      <c r="A153" s="31">
        <v>312</v>
      </c>
      <c r="B153" s="31" t="s">
        <v>186</v>
      </c>
      <c r="C153" s="31" t="s">
        <v>99</v>
      </c>
      <c r="D153" s="31"/>
      <c r="E153" s="31"/>
      <c r="F153" s="31"/>
      <c r="G153" s="31">
        <v>9955796820</v>
      </c>
      <c r="H153" s="31" t="s">
        <v>100</v>
      </c>
      <c r="I153" s="43" t="s">
        <v>17</v>
      </c>
      <c r="J153" s="32" t="s">
        <v>165</v>
      </c>
      <c r="K153" s="32">
        <v>475</v>
      </c>
      <c r="L153" s="27">
        <f t="shared" si="6"/>
        <v>3</v>
      </c>
      <c r="R153" s="45" t="s">
        <v>28</v>
      </c>
      <c r="S153" s="45" t="s">
        <v>20</v>
      </c>
    </row>
    <row r="154" spans="1:19" s="45" customFormat="1" ht="15.75">
      <c r="A154" s="24">
        <v>313</v>
      </c>
      <c r="B154" s="24" t="s">
        <v>187</v>
      </c>
      <c r="C154" s="31" t="s">
        <v>114</v>
      </c>
      <c r="D154" s="24"/>
      <c r="E154" s="39"/>
      <c r="F154" s="39"/>
      <c r="G154" s="24">
        <v>9097102335</v>
      </c>
      <c r="H154" s="24" t="s">
        <v>115</v>
      </c>
      <c r="I154" s="43" t="s">
        <v>43</v>
      </c>
      <c r="J154" s="32" t="s">
        <v>165</v>
      </c>
      <c r="K154" s="32">
        <v>350</v>
      </c>
      <c r="L154" s="27"/>
    </row>
    <row r="155" spans="1:19" s="45" customFormat="1" ht="15.75">
      <c r="A155" s="31">
        <v>198</v>
      </c>
      <c r="B155" s="31" t="s">
        <v>492</v>
      </c>
      <c r="C155" s="31" t="s">
        <v>289</v>
      </c>
      <c r="D155" s="31"/>
      <c r="E155" s="31"/>
      <c r="F155" s="31"/>
      <c r="G155" s="31">
        <v>9934406640</v>
      </c>
      <c r="H155" s="31" t="s">
        <v>287</v>
      </c>
      <c r="I155" s="43" t="s">
        <v>17</v>
      </c>
      <c r="J155" s="32" t="s">
        <v>165</v>
      </c>
      <c r="K155" s="32">
        <v>550</v>
      </c>
      <c r="L155" s="27">
        <f t="shared" ref="L155:L169" si="7">COUNTIF($C$15:$C$338,C155)</f>
        <v>2</v>
      </c>
      <c r="R155" s="45" t="s">
        <v>28</v>
      </c>
      <c r="S155" s="45" t="s">
        <v>20</v>
      </c>
    </row>
    <row r="156" spans="1:19" s="45" customFormat="1" ht="15.75">
      <c r="A156" s="31">
        <v>241</v>
      </c>
      <c r="B156" s="31" t="s">
        <v>188</v>
      </c>
      <c r="C156" s="31" t="s">
        <v>189</v>
      </c>
      <c r="D156" s="31"/>
      <c r="E156" s="31"/>
      <c r="F156" s="31"/>
      <c r="G156" s="31">
        <v>9801776226</v>
      </c>
      <c r="H156" s="31" t="s">
        <v>42</v>
      </c>
      <c r="I156" s="43" t="s">
        <v>43</v>
      </c>
      <c r="J156" s="32" t="s">
        <v>165</v>
      </c>
      <c r="K156" s="32">
        <v>450</v>
      </c>
      <c r="L156" s="27">
        <f t="shared" si="7"/>
        <v>1</v>
      </c>
      <c r="R156" s="45" t="s">
        <v>28</v>
      </c>
      <c r="S156" s="45" t="s">
        <v>24</v>
      </c>
    </row>
    <row r="157" spans="1:19" s="45" customFormat="1" ht="15.75">
      <c r="A157" s="31">
        <v>362</v>
      </c>
      <c r="B157" s="31" t="s">
        <v>493</v>
      </c>
      <c r="C157" s="31" t="s">
        <v>494</v>
      </c>
      <c r="D157" s="31"/>
      <c r="E157" s="31"/>
      <c r="F157" s="31"/>
      <c r="G157" s="31">
        <v>8897760269</v>
      </c>
      <c r="H157" s="31" t="s">
        <v>495</v>
      </c>
      <c r="I157" s="43" t="s">
        <v>214</v>
      </c>
      <c r="J157" s="32" t="s">
        <v>165</v>
      </c>
      <c r="K157" s="32">
        <v>600</v>
      </c>
      <c r="L157" s="27">
        <f t="shared" si="7"/>
        <v>2</v>
      </c>
      <c r="R157" s="45" t="s">
        <v>28</v>
      </c>
      <c r="S157" s="45" t="s">
        <v>24</v>
      </c>
    </row>
    <row r="158" spans="1:19" s="45" customFormat="1" ht="15.75">
      <c r="A158" s="31">
        <v>586</v>
      </c>
      <c r="B158" s="31" t="s">
        <v>496</v>
      </c>
      <c r="C158" s="31" t="s">
        <v>264</v>
      </c>
      <c r="D158" s="31"/>
      <c r="E158" s="31"/>
      <c r="F158" s="31"/>
      <c r="G158" s="31">
        <v>9572697646</v>
      </c>
      <c r="H158" s="31" t="s">
        <v>222</v>
      </c>
      <c r="I158" s="43" t="s">
        <v>37</v>
      </c>
      <c r="J158" s="32" t="s">
        <v>165</v>
      </c>
      <c r="K158" s="32">
        <v>500</v>
      </c>
      <c r="L158" s="27">
        <f t="shared" si="7"/>
        <v>2</v>
      </c>
      <c r="R158" s="45" t="s">
        <v>19</v>
      </c>
      <c r="S158" s="45" t="s">
        <v>24</v>
      </c>
    </row>
    <row r="159" spans="1:19" s="45" customFormat="1" ht="15.75">
      <c r="A159" s="31">
        <v>436</v>
      </c>
      <c r="B159" s="31" t="s">
        <v>190</v>
      </c>
      <c r="C159" s="31" t="s">
        <v>154</v>
      </c>
      <c r="D159" s="31"/>
      <c r="E159" s="31"/>
      <c r="F159" s="31"/>
      <c r="G159" s="31">
        <v>9438559982</v>
      </c>
      <c r="H159" s="31" t="s">
        <v>42</v>
      </c>
      <c r="I159" s="43" t="s">
        <v>37</v>
      </c>
      <c r="J159" s="32" t="s">
        <v>165</v>
      </c>
      <c r="K159" s="32">
        <v>450</v>
      </c>
      <c r="L159" s="27">
        <f t="shared" si="7"/>
        <v>2</v>
      </c>
      <c r="R159" s="45" t="s">
        <v>28</v>
      </c>
      <c r="S159" s="45" t="s">
        <v>24</v>
      </c>
    </row>
    <row r="160" spans="1:19" s="47" customFormat="1">
      <c r="A160" s="99">
        <v>199</v>
      </c>
      <c r="B160" s="99" t="s">
        <v>497</v>
      </c>
      <c r="C160" s="99" t="s">
        <v>295</v>
      </c>
      <c r="D160" s="99"/>
      <c r="E160" s="99" t="s">
        <v>51</v>
      </c>
      <c r="F160" s="99">
        <v>8809056969</v>
      </c>
      <c r="G160" s="90">
        <v>934730000</v>
      </c>
      <c r="H160" s="33" t="s">
        <v>296</v>
      </c>
      <c r="I160" s="43" t="s">
        <v>210</v>
      </c>
      <c r="J160" s="34" t="s">
        <v>165</v>
      </c>
      <c r="K160" s="34">
        <v>450</v>
      </c>
      <c r="L160" s="27">
        <f t="shared" si="7"/>
        <v>3</v>
      </c>
      <c r="R160" s="45" t="s">
        <v>28</v>
      </c>
      <c r="S160" s="45" t="s">
        <v>20</v>
      </c>
    </row>
    <row r="161" spans="1:19" s="45" customFormat="1" ht="15.75">
      <c r="A161" s="31">
        <v>615</v>
      </c>
      <c r="B161" s="31" t="s">
        <v>191</v>
      </c>
      <c r="C161" s="31" t="s">
        <v>192</v>
      </c>
      <c r="D161" s="31"/>
      <c r="E161" s="31"/>
      <c r="F161" s="31" t="s">
        <v>193</v>
      </c>
      <c r="G161" s="31">
        <v>9156577027</v>
      </c>
      <c r="H161" s="31" t="s">
        <v>115</v>
      </c>
      <c r="I161" s="43" t="s">
        <v>43</v>
      </c>
      <c r="J161" s="32" t="s">
        <v>165</v>
      </c>
      <c r="K161" s="32">
        <v>350</v>
      </c>
      <c r="L161" s="27">
        <f t="shared" si="7"/>
        <v>1</v>
      </c>
      <c r="R161" s="45" t="s">
        <v>28</v>
      </c>
      <c r="S161" s="45" t="s">
        <v>24</v>
      </c>
    </row>
    <row r="162" spans="1:19" s="45" customFormat="1" ht="15.75">
      <c r="A162" s="31">
        <v>620</v>
      </c>
      <c r="B162" s="31" t="s">
        <v>194</v>
      </c>
      <c r="C162" s="31" t="s">
        <v>195</v>
      </c>
      <c r="D162" s="31"/>
      <c r="E162" s="31"/>
      <c r="F162" s="31">
        <v>9852890104</v>
      </c>
      <c r="G162" s="31"/>
      <c r="H162" s="31" t="s">
        <v>27</v>
      </c>
      <c r="I162" s="43" t="s">
        <v>17</v>
      </c>
      <c r="J162" s="32" t="s">
        <v>165</v>
      </c>
      <c r="K162" s="32">
        <v>475</v>
      </c>
      <c r="L162" s="27">
        <f t="shared" si="7"/>
        <v>2</v>
      </c>
      <c r="R162" s="45" t="s">
        <v>28</v>
      </c>
      <c r="S162" s="45" t="s">
        <v>24</v>
      </c>
    </row>
    <row r="163" spans="1:19" s="45" customFormat="1" ht="15.75">
      <c r="A163" s="31">
        <v>641</v>
      </c>
      <c r="B163" s="31" t="s">
        <v>498</v>
      </c>
      <c r="C163" s="31" t="s">
        <v>499</v>
      </c>
      <c r="D163" s="31"/>
      <c r="E163" s="31"/>
      <c r="F163" s="31">
        <v>6202883899</v>
      </c>
      <c r="G163" s="31"/>
      <c r="H163" s="31" t="s">
        <v>372</v>
      </c>
      <c r="I163" s="52" t="s">
        <v>212</v>
      </c>
      <c r="J163" s="32" t="s">
        <v>165</v>
      </c>
      <c r="K163" s="32">
        <v>500</v>
      </c>
      <c r="L163" s="27">
        <f t="shared" si="7"/>
        <v>1</v>
      </c>
      <c r="R163" s="45" t="s">
        <v>28</v>
      </c>
      <c r="S163" s="45" t="s">
        <v>24</v>
      </c>
    </row>
    <row r="164" spans="1:19" s="45" customFormat="1" ht="15.75">
      <c r="A164" s="31">
        <v>637</v>
      </c>
      <c r="B164" s="31" t="s">
        <v>500</v>
      </c>
      <c r="C164" s="31" t="s">
        <v>501</v>
      </c>
      <c r="D164" s="31"/>
      <c r="E164" s="31"/>
      <c r="F164" s="31">
        <v>9199246550</v>
      </c>
      <c r="G164" s="31">
        <v>8969738977</v>
      </c>
      <c r="H164" s="31" t="s">
        <v>260</v>
      </c>
      <c r="I164" s="43" t="s">
        <v>214</v>
      </c>
      <c r="J164" s="32" t="s">
        <v>165</v>
      </c>
      <c r="K164" s="32">
        <v>600</v>
      </c>
      <c r="L164" s="27">
        <f t="shared" si="7"/>
        <v>1</v>
      </c>
      <c r="R164" s="45" t="s">
        <v>28</v>
      </c>
      <c r="S164" s="45" t="s">
        <v>24</v>
      </c>
    </row>
    <row r="165" spans="1:19" s="45" customFormat="1" ht="15.75">
      <c r="A165" s="31">
        <v>649</v>
      </c>
      <c r="B165" s="31" t="s">
        <v>502</v>
      </c>
      <c r="C165" s="31" t="s">
        <v>503</v>
      </c>
      <c r="D165" s="31"/>
      <c r="E165" s="31"/>
      <c r="F165" s="31">
        <v>9939009774</v>
      </c>
      <c r="G165" s="31"/>
      <c r="H165" s="31" t="s">
        <v>324</v>
      </c>
      <c r="I165" s="43" t="s">
        <v>43</v>
      </c>
      <c r="J165" s="32" t="s">
        <v>165</v>
      </c>
      <c r="K165" s="32">
        <v>550</v>
      </c>
      <c r="L165" s="27">
        <f t="shared" si="7"/>
        <v>1</v>
      </c>
      <c r="R165" s="45" t="s">
        <v>28</v>
      </c>
      <c r="S165" s="45" t="s">
        <v>24</v>
      </c>
    </row>
    <row r="166" spans="1:19" s="45" customFormat="1" ht="15.75">
      <c r="A166" s="31">
        <v>659</v>
      </c>
      <c r="B166" s="31" t="s">
        <v>504</v>
      </c>
      <c r="C166" s="31" t="s">
        <v>505</v>
      </c>
      <c r="D166" s="31"/>
      <c r="E166" s="31"/>
      <c r="F166" s="31">
        <v>8008013578</v>
      </c>
      <c r="G166" s="31"/>
      <c r="H166" s="31" t="s">
        <v>324</v>
      </c>
      <c r="I166" s="43" t="s">
        <v>43</v>
      </c>
      <c r="J166" s="32" t="s">
        <v>165</v>
      </c>
      <c r="K166" s="32">
        <v>550</v>
      </c>
      <c r="L166" s="27">
        <f t="shared" si="7"/>
        <v>1</v>
      </c>
      <c r="R166" s="45" t="s">
        <v>28</v>
      </c>
      <c r="S166" s="45" t="s">
        <v>20</v>
      </c>
    </row>
    <row r="167" spans="1:19" s="45" customFormat="1" ht="15.75">
      <c r="A167" s="31">
        <v>705</v>
      </c>
      <c r="B167" s="31" t="s">
        <v>506</v>
      </c>
      <c r="C167" s="31" t="s">
        <v>395</v>
      </c>
      <c r="D167" s="31"/>
      <c r="E167" s="31"/>
      <c r="F167" s="31">
        <v>7250224941</v>
      </c>
      <c r="G167" s="31">
        <v>9717428091</v>
      </c>
      <c r="H167" s="31" t="s">
        <v>268</v>
      </c>
      <c r="I167" s="52" t="s">
        <v>212</v>
      </c>
      <c r="J167" s="32" t="s">
        <v>165</v>
      </c>
      <c r="K167" s="32">
        <v>550</v>
      </c>
      <c r="L167" s="27">
        <f t="shared" si="7"/>
        <v>3</v>
      </c>
      <c r="R167" s="45" t="s">
        <v>19</v>
      </c>
      <c r="S167" s="45" t="s">
        <v>24</v>
      </c>
    </row>
    <row r="168" spans="1:19" s="45" customFormat="1" ht="15.75">
      <c r="A168" s="31">
        <v>711</v>
      </c>
      <c r="B168" s="31" t="s">
        <v>196</v>
      </c>
      <c r="C168" s="31" t="s">
        <v>124</v>
      </c>
      <c r="D168" s="31"/>
      <c r="E168" s="31"/>
      <c r="F168" s="31">
        <v>7842920780</v>
      </c>
      <c r="G168" s="31">
        <v>9122986778</v>
      </c>
      <c r="H168" s="31" t="s">
        <v>125</v>
      </c>
      <c r="I168" s="43" t="s">
        <v>17</v>
      </c>
      <c r="J168" s="32" t="s">
        <v>165</v>
      </c>
      <c r="K168" s="32">
        <v>450</v>
      </c>
      <c r="L168" s="27">
        <f t="shared" si="7"/>
        <v>2</v>
      </c>
      <c r="R168" s="45" t="s">
        <v>28</v>
      </c>
      <c r="S168" s="45" t="s">
        <v>20</v>
      </c>
    </row>
    <row r="169" spans="1:19" s="45" customFormat="1" ht="15.75">
      <c r="A169" s="31">
        <v>715</v>
      </c>
      <c r="B169" s="31" t="s">
        <v>507</v>
      </c>
      <c r="C169" s="31" t="s">
        <v>430</v>
      </c>
      <c r="D169" s="31"/>
      <c r="E169" s="31"/>
      <c r="F169" s="31">
        <v>6203021617</v>
      </c>
      <c r="G169" s="31">
        <v>7070762423</v>
      </c>
      <c r="H169" s="49" t="s">
        <v>324</v>
      </c>
      <c r="I169" s="43" t="s">
        <v>43</v>
      </c>
      <c r="J169" s="32" t="s">
        <v>165</v>
      </c>
      <c r="K169" s="32">
        <v>550</v>
      </c>
      <c r="L169" s="27">
        <f t="shared" si="7"/>
        <v>2</v>
      </c>
      <c r="R169" s="45" t="s">
        <v>28</v>
      </c>
      <c r="S169" s="45" t="s">
        <v>24</v>
      </c>
    </row>
    <row r="170" spans="1:19" s="45" customFormat="1" ht="15.75">
      <c r="A170" s="31">
        <v>718</v>
      </c>
      <c r="B170" s="31" t="s">
        <v>508</v>
      </c>
      <c r="C170" s="31"/>
      <c r="D170" s="31"/>
      <c r="E170" s="31"/>
      <c r="F170" s="31">
        <v>7903807151</v>
      </c>
      <c r="G170" s="31">
        <v>8084188724</v>
      </c>
      <c r="H170" s="49" t="s">
        <v>324</v>
      </c>
      <c r="I170" s="43" t="s">
        <v>43</v>
      </c>
      <c r="J170" s="32" t="s">
        <v>165</v>
      </c>
      <c r="K170" s="32">
        <v>550</v>
      </c>
      <c r="L170" s="27"/>
      <c r="R170" s="45" t="s">
        <v>28</v>
      </c>
      <c r="S170" s="45" t="s">
        <v>24</v>
      </c>
    </row>
    <row r="171" spans="1:19" s="45" customFormat="1">
      <c r="A171" s="98">
        <v>726</v>
      </c>
      <c r="B171" s="98" t="s">
        <v>509</v>
      </c>
      <c r="C171" s="98" t="s">
        <v>510</v>
      </c>
      <c r="D171" s="98"/>
      <c r="E171" s="98"/>
      <c r="F171" s="98">
        <v>6299290934</v>
      </c>
      <c r="G171" s="31"/>
      <c r="H171" s="49" t="s">
        <v>379</v>
      </c>
      <c r="I171" s="43" t="s">
        <v>210</v>
      </c>
      <c r="J171" s="32" t="s">
        <v>165</v>
      </c>
      <c r="K171" s="32">
        <v>500</v>
      </c>
      <c r="L171" s="27"/>
      <c r="R171" s="45" t="s">
        <v>28</v>
      </c>
      <c r="S171" s="45" t="s">
        <v>24</v>
      </c>
    </row>
    <row r="172" spans="1:19" s="45" customFormat="1" ht="15.75">
      <c r="A172" s="31">
        <v>723</v>
      </c>
      <c r="B172" s="31" t="s">
        <v>511</v>
      </c>
      <c r="C172" s="31" t="s">
        <v>512</v>
      </c>
      <c r="D172" s="31"/>
      <c r="E172" s="31"/>
      <c r="F172" s="31" t="s">
        <v>513</v>
      </c>
      <c r="G172" s="31">
        <v>6203081124</v>
      </c>
      <c r="H172" s="31" t="s">
        <v>260</v>
      </c>
      <c r="I172" s="43" t="s">
        <v>214</v>
      </c>
      <c r="J172" s="32" t="s">
        <v>514</v>
      </c>
      <c r="K172" s="32">
        <v>600</v>
      </c>
      <c r="L172" s="27">
        <f t="shared" ref="L172:L206" si="8">COUNTIF($C$15:$C$338,C172)</f>
        <v>2</v>
      </c>
      <c r="R172" s="45" t="s">
        <v>28</v>
      </c>
      <c r="S172" s="45" t="s">
        <v>24</v>
      </c>
    </row>
    <row r="173" spans="1:19" s="45" customFormat="1" ht="15.75">
      <c r="A173" s="31">
        <v>675</v>
      </c>
      <c r="B173" s="31" t="s">
        <v>515</v>
      </c>
      <c r="C173" s="31" t="s">
        <v>516</v>
      </c>
      <c r="D173" s="31"/>
      <c r="E173" s="31"/>
      <c r="F173" s="31">
        <v>87574649575</v>
      </c>
      <c r="G173" s="31">
        <v>9931626269</v>
      </c>
      <c r="H173" s="31" t="s">
        <v>517</v>
      </c>
      <c r="I173" s="43" t="s">
        <v>214</v>
      </c>
      <c r="J173" s="32" t="s">
        <v>514</v>
      </c>
      <c r="K173" s="32">
        <v>500</v>
      </c>
      <c r="L173" s="27">
        <f t="shared" si="8"/>
        <v>1</v>
      </c>
      <c r="R173" s="45" t="s">
        <v>28</v>
      </c>
      <c r="S173" s="45" t="s">
        <v>20</v>
      </c>
    </row>
    <row r="174" spans="1:19" s="45" customFormat="1" ht="15.75">
      <c r="A174" s="31">
        <v>521</v>
      </c>
      <c r="B174" s="31" t="s">
        <v>518</v>
      </c>
      <c r="C174" s="31" t="s">
        <v>519</v>
      </c>
      <c r="D174" s="31"/>
      <c r="E174" s="31"/>
      <c r="F174" s="31"/>
      <c r="G174" s="31">
        <v>9934080671</v>
      </c>
      <c r="H174" s="57" t="s">
        <v>66</v>
      </c>
      <c r="I174" s="43" t="s">
        <v>43</v>
      </c>
      <c r="J174" s="32" t="s">
        <v>514</v>
      </c>
      <c r="K174" s="32">
        <v>525</v>
      </c>
      <c r="L174" s="27">
        <f t="shared" si="8"/>
        <v>1</v>
      </c>
      <c r="R174" s="45" t="s">
        <v>19</v>
      </c>
      <c r="S174" s="45" t="s">
        <v>20</v>
      </c>
    </row>
    <row r="175" spans="1:19" s="45" customFormat="1" ht="15.75">
      <c r="A175" s="31">
        <v>466</v>
      </c>
      <c r="B175" s="31" t="s">
        <v>520</v>
      </c>
      <c r="C175" s="31" t="s">
        <v>88</v>
      </c>
      <c r="D175" s="31"/>
      <c r="E175" s="31"/>
      <c r="F175" s="31"/>
      <c r="G175" s="31">
        <v>9939898462</v>
      </c>
      <c r="H175" s="31" t="s">
        <v>42</v>
      </c>
      <c r="I175" s="43" t="s">
        <v>43</v>
      </c>
      <c r="J175" s="32" t="s">
        <v>514</v>
      </c>
      <c r="K175" s="32">
        <v>450</v>
      </c>
      <c r="L175" s="27">
        <f t="shared" si="8"/>
        <v>2</v>
      </c>
      <c r="R175" s="45" t="s">
        <v>28</v>
      </c>
      <c r="S175" s="45" t="s">
        <v>24</v>
      </c>
    </row>
    <row r="176" spans="1:19" s="45" customFormat="1" ht="15.75">
      <c r="A176" s="31">
        <v>717</v>
      </c>
      <c r="B176" s="31" t="s">
        <v>521</v>
      </c>
      <c r="C176" s="31"/>
      <c r="D176" s="31"/>
      <c r="E176" s="31"/>
      <c r="F176" s="31">
        <v>9931538151</v>
      </c>
      <c r="G176" s="31">
        <v>7903807151</v>
      </c>
      <c r="H176" s="31" t="s">
        <v>324</v>
      </c>
      <c r="I176" s="43" t="s">
        <v>43</v>
      </c>
      <c r="J176" s="32" t="s">
        <v>514</v>
      </c>
      <c r="K176" s="32">
        <v>550</v>
      </c>
      <c r="L176" s="27">
        <f t="shared" si="8"/>
        <v>0</v>
      </c>
      <c r="R176" s="45" t="s">
        <v>28</v>
      </c>
      <c r="S176" s="45" t="s">
        <v>24</v>
      </c>
    </row>
    <row r="177" spans="1:19" s="45" customFormat="1" ht="15.75">
      <c r="A177" s="31">
        <v>327</v>
      </c>
      <c r="B177" s="31" t="s">
        <v>522</v>
      </c>
      <c r="C177" s="31" t="s">
        <v>523</v>
      </c>
      <c r="D177" s="31"/>
      <c r="E177" s="31"/>
      <c r="F177" s="31"/>
      <c r="G177" s="31">
        <v>8757499761</v>
      </c>
      <c r="H177" s="31" t="s">
        <v>324</v>
      </c>
      <c r="I177" s="43" t="s">
        <v>43</v>
      </c>
      <c r="J177" s="32" t="s">
        <v>514</v>
      </c>
      <c r="K177" s="32">
        <v>550</v>
      </c>
      <c r="L177" s="27">
        <f t="shared" si="8"/>
        <v>1</v>
      </c>
      <c r="R177" s="45" t="s">
        <v>28</v>
      </c>
      <c r="S177" s="45" t="s">
        <v>20</v>
      </c>
    </row>
    <row r="178" spans="1:19" s="45" customFormat="1" ht="15.75">
      <c r="A178" s="31">
        <v>429</v>
      </c>
      <c r="B178" s="31" t="s">
        <v>524</v>
      </c>
      <c r="C178" s="31" t="s">
        <v>57</v>
      </c>
      <c r="D178" s="31"/>
      <c r="E178" s="31" t="s">
        <v>51</v>
      </c>
      <c r="F178" s="31">
        <v>9931823810</v>
      </c>
      <c r="G178" s="31">
        <v>8006042273</v>
      </c>
      <c r="H178" s="31" t="s">
        <v>42</v>
      </c>
      <c r="I178" s="43" t="s">
        <v>43</v>
      </c>
      <c r="J178" s="32" t="s">
        <v>514</v>
      </c>
      <c r="K178" s="32">
        <v>450</v>
      </c>
      <c r="L178" s="27">
        <f t="shared" si="8"/>
        <v>2</v>
      </c>
      <c r="R178" s="45" t="s">
        <v>28</v>
      </c>
      <c r="S178" s="45" t="s">
        <v>24</v>
      </c>
    </row>
    <row r="179" spans="1:19" s="45" customFormat="1" ht="15.75">
      <c r="A179" s="31">
        <v>446</v>
      </c>
      <c r="B179" s="31" t="s">
        <v>525</v>
      </c>
      <c r="C179" s="31" t="s">
        <v>411</v>
      </c>
      <c r="D179" s="31"/>
      <c r="E179" s="31"/>
      <c r="F179" s="31"/>
      <c r="G179" s="31">
        <v>8745990994</v>
      </c>
      <c r="H179" s="31" t="s">
        <v>275</v>
      </c>
      <c r="I179" s="52" t="s">
        <v>212</v>
      </c>
      <c r="J179" s="32" t="s">
        <v>514</v>
      </c>
      <c r="K179" s="32">
        <v>375</v>
      </c>
      <c r="L179" s="27">
        <f t="shared" si="8"/>
        <v>2</v>
      </c>
      <c r="R179" s="45" t="s">
        <v>28</v>
      </c>
      <c r="S179" s="45" t="s">
        <v>24</v>
      </c>
    </row>
    <row r="180" spans="1:19" s="45" customFormat="1" ht="15.75">
      <c r="A180" s="31">
        <v>555</v>
      </c>
      <c r="B180" s="31" t="s">
        <v>526</v>
      </c>
      <c r="C180" s="31" t="s">
        <v>527</v>
      </c>
      <c r="D180" s="31"/>
      <c r="E180" s="31"/>
      <c r="F180" s="31"/>
      <c r="G180" s="31">
        <v>9931878601</v>
      </c>
      <c r="H180" s="31" t="s">
        <v>372</v>
      </c>
      <c r="I180" s="52" t="s">
        <v>212</v>
      </c>
      <c r="J180" s="32" t="s">
        <v>514</v>
      </c>
      <c r="K180" s="32">
        <v>500</v>
      </c>
      <c r="L180" s="27">
        <f t="shared" si="8"/>
        <v>1</v>
      </c>
      <c r="R180" s="45" t="s">
        <v>28</v>
      </c>
      <c r="S180" s="45" t="s">
        <v>24</v>
      </c>
    </row>
    <row r="181" spans="1:19" s="45" customFormat="1" ht="15.75">
      <c r="A181" s="31">
        <v>354</v>
      </c>
      <c r="B181" s="31" t="s">
        <v>528</v>
      </c>
      <c r="C181" s="31" t="s">
        <v>529</v>
      </c>
      <c r="D181" s="31"/>
      <c r="E181" s="31"/>
      <c r="F181" s="31"/>
      <c r="G181" s="31">
        <v>9934022916</v>
      </c>
      <c r="H181" s="31" t="s">
        <v>139</v>
      </c>
      <c r="I181" s="43" t="s">
        <v>17</v>
      </c>
      <c r="J181" s="32" t="s">
        <v>514</v>
      </c>
      <c r="K181" s="32">
        <v>475</v>
      </c>
      <c r="L181" s="27">
        <f t="shared" si="8"/>
        <v>1</v>
      </c>
      <c r="R181" s="45" t="s">
        <v>28</v>
      </c>
      <c r="S181" s="45" t="s">
        <v>24</v>
      </c>
    </row>
    <row r="182" spans="1:19" s="45" customFormat="1" ht="15.75">
      <c r="A182" s="31">
        <v>635</v>
      </c>
      <c r="B182" s="31" t="s">
        <v>530</v>
      </c>
      <c r="C182" s="31" t="s">
        <v>65</v>
      </c>
      <c r="D182" s="31"/>
      <c r="E182" s="31"/>
      <c r="F182" s="31">
        <v>9955513082</v>
      </c>
      <c r="G182" s="31">
        <f>F182</f>
        <v>9955513082</v>
      </c>
      <c r="H182" s="31" t="s">
        <v>66</v>
      </c>
      <c r="I182" s="43" t="s">
        <v>43</v>
      </c>
      <c r="J182" s="32" t="s">
        <v>514</v>
      </c>
      <c r="K182" s="32">
        <v>525</v>
      </c>
      <c r="L182" s="27">
        <f t="shared" si="8"/>
        <v>3</v>
      </c>
      <c r="R182" s="45" t="s">
        <v>19</v>
      </c>
      <c r="S182" s="45" t="s">
        <v>24</v>
      </c>
    </row>
    <row r="183" spans="1:19" s="45" customFormat="1">
      <c r="A183" s="98">
        <v>268</v>
      </c>
      <c r="B183" s="98" t="s">
        <v>531</v>
      </c>
      <c r="C183" s="98" t="s">
        <v>352</v>
      </c>
      <c r="D183" s="98"/>
      <c r="E183" s="98"/>
      <c r="F183" s="98"/>
      <c r="G183" s="31">
        <v>9546731271</v>
      </c>
      <c r="H183" s="31" t="s">
        <v>353</v>
      </c>
      <c r="I183" s="43" t="s">
        <v>210</v>
      </c>
      <c r="J183" s="32" t="s">
        <v>514</v>
      </c>
      <c r="K183" s="32">
        <v>475</v>
      </c>
      <c r="L183" s="27">
        <f t="shared" si="8"/>
        <v>3</v>
      </c>
      <c r="R183" s="45" t="s">
        <v>19</v>
      </c>
      <c r="S183" s="45" t="s">
        <v>24</v>
      </c>
    </row>
    <row r="184" spans="1:19" s="45" customFormat="1" ht="15.75">
      <c r="A184" s="31">
        <v>273</v>
      </c>
      <c r="B184" s="31" t="s">
        <v>532</v>
      </c>
      <c r="C184" s="31" t="s">
        <v>533</v>
      </c>
      <c r="D184" s="31"/>
      <c r="E184" s="31"/>
      <c r="F184" s="31"/>
      <c r="G184" s="31">
        <v>9973971428</v>
      </c>
      <c r="H184" s="31" t="s">
        <v>234</v>
      </c>
      <c r="I184" s="43" t="s">
        <v>213</v>
      </c>
      <c r="J184" s="32" t="s">
        <v>514</v>
      </c>
      <c r="K184" s="32">
        <v>475</v>
      </c>
      <c r="L184" s="27">
        <f t="shared" si="8"/>
        <v>1</v>
      </c>
      <c r="R184" s="45" t="s">
        <v>19</v>
      </c>
      <c r="S184" s="45" t="s">
        <v>24</v>
      </c>
    </row>
    <row r="185" spans="1:19" s="45" customFormat="1" ht="15.75">
      <c r="A185" s="31">
        <v>574</v>
      </c>
      <c r="B185" s="31" t="s">
        <v>534</v>
      </c>
      <c r="C185" s="31" t="s">
        <v>248</v>
      </c>
      <c r="D185" s="31"/>
      <c r="E185" s="31"/>
      <c r="F185" s="31"/>
      <c r="G185" s="31">
        <v>9973960145</v>
      </c>
      <c r="H185" s="31" t="s">
        <v>42</v>
      </c>
      <c r="I185" s="43" t="s">
        <v>37</v>
      </c>
      <c r="J185" s="32" t="s">
        <v>514</v>
      </c>
      <c r="K185" s="32">
        <v>450</v>
      </c>
      <c r="L185" s="27">
        <f t="shared" si="8"/>
        <v>2</v>
      </c>
      <c r="R185" s="45" t="s">
        <v>28</v>
      </c>
      <c r="S185" s="45" t="s">
        <v>24</v>
      </c>
    </row>
    <row r="186" spans="1:19" s="45" customFormat="1" ht="15.75">
      <c r="A186" s="31">
        <v>651</v>
      </c>
      <c r="B186" s="31" t="s">
        <v>535</v>
      </c>
      <c r="C186" s="31" t="s">
        <v>536</v>
      </c>
      <c r="D186" s="31"/>
      <c r="E186" s="31"/>
      <c r="F186" s="31">
        <v>9060546443</v>
      </c>
      <c r="G186" s="31"/>
      <c r="H186" s="31" t="s">
        <v>42</v>
      </c>
      <c r="I186" s="43" t="s">
        <v>43</v>
      </c>
      <c r="J186" s="32" t="s">
        <v>514</v>
      </c>
      <c r="K186" s="32">
        <v>450</v>
      </c>
      <c r="L186" s="27">
        <f t="shared" si="8"/>
        <v>1</v>
      </c>
      <c r="R186" s="45" t="s">
        <v>28</v>
      </c>
      <c r="S186" s="45" t="s">
        <v>24</v>
      </c>
    </row>
    <row r="187" spans="1:19" s="45" customFormat="1" ht="15.75">
      <c r="A187" s="31">
        <v>336</v>
      </c>
      <c r="B187" s="31" t="s">
        <v>537</v>
      </c>
      <c r="C187" s="31" t="s">
        <v>538</v>
      </c>
      <c r="D187" s="31"/>
      <c r="E187" s="31"/>
      <c r="F187" s="31"/>
      <c r="G187" s="31">
        <v>8294471235</v>
      </c>
      <c r="H187" s="31" t="s">
        <v>287</v>
      </c>
      <c r="I187" s="43" t="s">
        <v>17</v>
      </c>
      <c r="J187" s="32" t="s">
        <v>514</v>
      </c>
      <c r="K187" s="32">
        <v>550</v>
      </c>
      <c r="L187" s="27">
        <f t="shared" si="8"/>
        <v>1</v>
      </c>
      <c r="R187" s="45" t="s">
        <v>28</v>
      </c>
      <c r="S187" s="45" t="s">
        <v>24</v>
      </c>
    </row>
    <row r="188" spans="1:19" s="45" customFormat="1" ht="15.75">
      <c r="A188" s="31">
        <v>772</v>
      </c>
      <c r="B188" s="31" t="s">
        <v>539</v>
      </c>
      <c r="C188" s="31" t="s">
        <v>540</v>
      </c>
      <c r="D188" s="31"/>
      <c r="E188" s="31"/>
      <c r="F188" s="31"/>
      <c r="G188" s="31"/>
      <c r="H188" s="31" t="s">
        <v>33</v>
      </c>
      <c r="I188" s="43" t="s">
        <v>17</v>
      </c>
      <c r="J188" s="32" t="s">
        <v>514</v>
      </c>
      <c r="K188" s="32">
        <v>475</v>
      </c>
      <c r="L188" s="27">
        <f t="shared" si="8"/>
        <v>1</v>
      </c>
      <c r="M188" s="61" t="s">
        <v>541</v>
      </c>
      <c r="R188" s="45" t="s">
        <v>28</v>
      </c>
      <c r="S188" s="45" t="s">
        <v>24</v>
      </c>
    </row>
    <row r="189" spans="1:19" s="45" customFormat="1" ht="15.75">
      <c r="A189" s="31">
        <v>299</v>
      </c>
      <c r="B189" s="31" t="s">
        <v>542</v>
      </c>
      <c r="C189" s="31" t="s">
        <v>240</v>
      </c>
      <c r="D189" s="31"/>
      <c r="E189" s="31"/>
      <c r="G189" s="31" t="s">
        <v>543</v>
      </c>
      <c r="H189" s="31" t="s">
        <v>231</v>
      </c>
      <c r="I189" s="43" t="s">
        <v>213</v>
      </c>
      <c r="J189" s="32" t="s">
        <v>514</v>
      </c>
      <c r="K189" s="32">
        <v>475</v>
      </c>
      <c r="L189" s="27">
        <f t="shared" si="8"/>
        <v>2</v>
      </c>
      <c r="R189" s="45" t="s">
        <v>19</v>
      </c>
      <c r="S189" s="45" t="s">
        <v>24</v>
      </c>
    </row>
    <row r="190" spans="1:19" s="45" customFormat="1" ht="15.75">
      <c r="A190" s="31">
        <v>520</v>
      </c>
      <c r="B190" s="31" t="s">
        <v>544</v>
      </c>
      <c r="C190" s="31" t="s">
        <v>80</v>
      </c>
      <c r="D190" s="31"/>
      <c r="E190" s="31"/>
      <c r="F190" s="31"/>
      <c r="G190" s="31">
        <v>9955038293</v>
      </c>
      <c r="H190" s="31" t="s">
        <v>66</v>
      </c>
      <c r="I190" s="43" t="s">
        <v>43</v>
      </c>
      <c r="J190" s="32" t="s">
        <v>514</v>
      </c>
      <c r="K190" s="32">
        <v>525</v>
      </c>
      <c r="L190" s="27">
        <f t="shared" si="8"/>
        <v>3</v>
      </c>
      <c r="R190" s="45" t="s">
        <v>19</v>
      </c>
      <c r="S190" s="45" t="s">
        <v>24</v>
      </c>
    </row>
    <row r="191" spans="1:19" s="45" customFormat="1" ht="15.75">
      <c r="A191" s="31">
        <v>626</v>
      </c>
      <c r="B191" s="31" t="s">
        <v>545</v>
      </c>
      <c r="C191" s="31" t="s">
        <v>546</v>
      </c>
      <c r="D191" s="31"/>
      <c r="E191" s="31"/>
      <c r="F191" s="31">
        <v>9670977104</v>
      </c>
      <c r="G191" s="31">
        <v>9523387769</v>
      </c>
      <c r="H191" s="31" t="s">
        <v>547</v>
      </c>
      <c r="I191" s="43" t="s">
        <v>214</v>
      </c>
      <c r="J191" s="32" t="s">
        <v>514</v>
      </c>
      <c r="K191" s="32">
        <v>550</v>
      </c>
      <c r="L191" s="27">
        <f t="shared" si="8"/>
        <v>1</v>
      </c>
      <c r="R191" s="45" t="s">
        <v>28</v>
      </c>
      <c r="S191" s="45" t="s">
        <v>20</v>
      </c>
    </row>
    <row r="192" spans="1:19" s="45" customFormat="1">
      <c r="A192" s="98">
        <v>197</v>
      </c>
      <c r="B192" s="98" t="s">
        <v>548</v>
      </c>
      <c r="C192" s="98" t="s">
        <v>549</v>
      </c>
      <c r="D192" s="98"/>
      <c r="E192" s="98"/>
      <c r="F192" s="98"/>
      <c r="G192" s="31">
        <v>9934018102</v>
      </c>
      <c r="H192" s="31" t="s">
        <v>379</v>
      </c>
      <c r="I192" s="43" t="s">
        <v>210</v>
      </c>
      <c r="J192" s="32" t="s">
        <v>514</v>
      </c>
      <c r="K192" s="32">
        <v>500</v>
      </c>
      <c r="L192" s="27">
        <f t="shared" si="8"/>
        <v>2</v>
      </c>
      <c r="R192" s="45" t="s">
        <v>28</v>
      </c>
      <c r="S192" s="45" t="s">
        <v>20</v>
      </c>
    </row>
    <row r="193" spans="1:19" s="45" customFormat="1" ht="15.75">
      <c r="A193" s="31">
        <v>122</v>
      </c>
      <c r="B193" s="31" t="s">
        <v>550</v>
      </c>
      <c r="C193" s="31" t="s">
        <v>551</v>
      </c>
      <c r="D193" s="31"/>
      <c r="E193" s="31"/>
      <c r="F193" s="31"/>
      <c r="G193" s="31">
        <v>9572364359</v>
      </c>
      <c r="H193" s="31" t="s">
        <v>36</v>
      </c>
      <c r="I193" s="43" t="s">
        <v>37</v>
      </c>
      <c r="J193" s="32" t="s">
        <v>514</v>
      </c>
      <c r="K193" s="32">
        <v>375</v>
      </c>
      <c r="L193" s="27">
        <f t="shared" si="8"/>
        <v>2</v>
      </c>
      <c r="R193" s="45" t="s">
        <v>19</v>
      </c>
      <c r="S193" s="45" t="s">
        <v>24</v>
      </c>
    </row>
    <row r="194" spans="1:19" s="45" customFormat="1" ht="15.75">
      <c r="A194" s="31">
        <v>674</v>
      </c>
      <c r="B194" s="31" t="s">
        <v>552</v>
      </c>
      <c r="C194" s="31" t="s">
        <v>553</v>
      </c>
      <c r="D194" s="31"/>
      <c r="E194" s="31"/>
      <c r="F194" s="31">
        <v>8002063599</v>
      </c>
      <c r="G194" s="31">
        <v>8789893788</v>
      </c>
      <c r="H194" s="31" t="s">
        <v>48</v>
      </c>
      <c r="I194" s="43" t="s">
        <v>17</v>
      </c>
      <c r="J194" s="32" t="s">
        <v>514</v>
      </c>
      <c r="K194" s="32">
        <v>475</v>
      </c>
      <c r="L194" s="27">
        <f t="shared" si="8"/>
        <v>2</v>
      </c>
      <c r="R194" s="45" t="s">
        <v>28</v>
      </c>
      <c r="S194" s="45" t="s">
        <v>24</v>
      </c>
    </row>
    <row r="195" spans="1:19" s="45" customFormat="1" ht="15.75">
      <c r="A195" s="31">
        <v>541</v>
      </c>
      <c r="B195" s="31" t="s">
        <v>554</v>
      </c>
      <c r="C195" s="31" t="s">
        <v>555</v>
      </c>
      <c r="D195" s="31"/>
      <c r="E195" s="31"/>
      <c r="F195" s="31"/>
      <c r="G195" s="31">
        <v>8083616245</v>
      </c>
      <c r="H195" s="31" t="s">
        <v>27</v>
      </c>
      <c r="I195" s="43" t="s">
        <v>17</v>
      </c>
      <c r="J195" s="32" t="s">
        <v>514</v>
      </c>
      <c r="K195" s="32">
        <v>475</v>
      </c>
      <c r="L195" s="27">
        <f t="shared" si="8"/>
        <v>1</v>
      </c>
      <c r="R195" s="45" t="s">
        <v>28</v>
      </c>
      <c r="S195" s="45" t="s">
        <v>24</v>
      </c>
    </row>
    <row r="196" spans="1:19" s="45" customFormat="1" ht="15.75">
      <c r="A196" s="31">
        <v>546</v>
      </c>
      <c r="B196" s="31" t="s">
        <v>556</v>
      </c>
      <c r="C196" s="31" t="s">
        <v>250</v>
      </c>
      <c r="D196" s="31"/>
      <c r="E196" s="31"/>
      <c r="F196" s="31"/>
      <c r="G196" s="31">
        <v>8084444525</v>
      </c>
      <c r="H196" s="31" t="s">
        <v>115</v>
      </c>
      <c r="I196" s="43" t="s">
        <v>43</v>
      </c>
      <c r="J196" s="32" t="s">
        <v>514</v>
      </c>
      <c r="K196" s="32">
        <v>350</v>
      </c>
      <c r="L196" s="27">
        <f t="shared" si="8"/>
        <v>2</v>
      </c>
      <c r="R196" s="45" t="s">
        <v>28</v>
      </c>
      <c r="S196" s="45" t="s">
        <v>24</v>
      </c>
    </row>
    <row r="197" spans="1:19" s="30" customFormat="1" ht="15.75">
      <c r="A197" s="31">
        <v>571</v>
      </c>
      <c r="B197" s="31" t="s">
        <v>557</v>
      </c>
      <c r="C197" s="31" t="s">
        <v>558</v>
      </c>
      <c r="D197" s="31"/>
      <c r="E197" s="31"/>
      <c r="F197" s="31"/>
      <c r="G197" s="31">
        <v>9162557380</v>
      </c>
      <c r="H197" s="31" t="s">
        <v>95</v>
      </c>
      <c r="I197" s="43" t="s">
        <v>17</v>
      </c>
      <c r="J197" s="32" t="s">
        <v>514</v>
      </c>
      <c r="K197" s="32">
        <v>475</v>
      </c>
      <c r="L197" s="27">
        <f t="shared" si="8"/>
        <v>1</v>
      </c>
      <c r="R197" s="45" t="s">
        <v>28</v>
      </c>
      <c r="S197" s="45" t="s">
        <v>24</v>
      </c>
    </row>
    <row r="198" spans="1:19" s="45" customFormat="1" ht="15.75">
      <c r="A198" s="31">
        <v>666</v>
      </c>
      <c r="B198" s="31" t="s">
        <v>559</v>
      </c>
      <c r="C198" s="31" t="s">
        <v>560</v>
      </c>
      <c r="D198" s="31"/>
      <c r="E198" s="31"/>
      <c r="F198" s="31">
        <v>8709085653</v>
      </c>
      <c r="G198" s="31"/>
      <c r="H198" s="31" t="s">
        <v>33</v>
      </c>
      <c r="I198" s="43" t="s">
        <v>17</v>
      </c>
      <c r="J198" s="32" t="s">
        <v>514</v>
      </c>
      <c r="K198" s="32">
        <v>475</v>
      </c>
      <c r="L198" s="27">
        <f t="shared" si="8"/>
        <v>1</v>
      </c>
      <c r="R198" s="45" t="s">
        <v>28</v>
      </c>
      <c r="S198" s="45" t="s">
        <v>24</v>
      </c>
    </row>
    <row r="199" spans="1:19" s="45" customFormat="1" ht="15.75">
      <c r="A199" s="31">
        <v>564</v>
      </c>
      <c r="B199" s="31" t="s">
        <v>561</v>
      </c>
      <c r="C199" s="31" t="s">
        <v>562</v>
      </c>
      <c r="D199" s="31"/>
      <c r="E199" s="31"/>
      <c r="F199" s="31"/>
      <c r="G199" s="31">
        <v>9939491243</v>
      </c>
      <c r="H199" s="31" t="s">
        <v>563</v>
      </c>
      <c r="I199" s="43" t="s">
        <v>43</v>
      </c>
      <c r="J199" s="32" t="s">
        <v>514</v>
      </c>
      <c r="K199" s="32">
        <v>550</v>
      </c>
      <c r="L199" s="27">
        <f t="shared" si="8"/>
        <v>2</v>
      </c>
      <c r="R199" s="45" t="s">
        <v>19</v>
      </c>
      <c r="S199" s="45" t="s">
        <v>24</v>
      </c>
    </row>
    <row r="200" spans="1:19" s="45" customFormat="1" ht="15.75">
      <c r="A200" s="31">
        <v>280</v>
      </c>
      <c r="B200" s="31" t="s">
        <v>564</v>
      </c>
      <c r="C200" s="31" t="s">
        <v>306</v>
      </c>
      <c r="D200" s="31"/>
      <c r="E200" s="31"/>
      <c r="F200" s="31"/>
      <c r="G200" s="31">
        <v>7654142973</v>
      </c>
      <c r="H200" s="31" t="s">
        <v>307</v>
      </c>
      <c r="I200" s="43" t="s">
        <v>213</v>
      </c>
      <c r="J200" s="32" t="s">
        <v>514</v>
      </c>
      <c r="K200" s="32">
        <v>475</v>
      </c>
      <c r="L200" s="27">
        <f t="shared" si="8"/>
        <v>2</v>
      </c>
      <c r="R200" s="45" t="s">
        <v>19</v>
      </c>
      <c r="S200" s="45" t="s">
        <v>20</v>
      </c>
    </row>
    <row r="201" spans="1:19" s="45" customFormat="1" ht="15.75">
      <c r="A201" s="33">
        <v>387</v>
      </c>
      <c r="B201" s="33" t="s">
        <v>565</v>
      </c>
      <c r="C201" s="33" t="s">
        <v>566</v>
      </c>
      <c r="D201" s="33"/>
      <c r="E201" s="33" t="s">
        <v>51</v>
      </c>
      <c r="F201" s="33"/>
      <c r="G201" s="33">
        <v>8084045424</v>
      </c>
      <c r="H201" s="33" t="s">
        <v>567</v>
      </c>
      <c r="I201" s="43" t="s">
        <v>37</v>
      </c>
      <c r="J201" s="34" t="s">
        <v>514</v>
      </c>
      <c r="K201" s="34">
        <v>500</v>
      </c>
      <c r="L201" s="27">
        <f t="shared" si="8"/>
        <v>1</v>
      </c>
      <c r="R201" s="45" t="s">
        <v>28</v>
      </c>
      <c r="S201" s="45" t="s">
        <v>24</v>
      </c>
    </row>
    <row r="202" spans="1:19" s="45" customFormat="1" ht="15.75">
      <c r="A202" s="31">
        <v>256</v>
      </c>
      <c r="B202" s="31" t="s">
        <v>568</v>
      </c>
      <c r="C202" s="31" t="s">
        <v>131</v>
      </c>
      <c r="D202" s="31"/>
      <c r="E202" s="31"/>
      <c r="F202" s="31"/>
      <c r="G202" s="31">
        <v>9006480198</v>
      </c>
      <c r="H202" s="31" t="s">
        <v>36</v>
      </c>
      <c r="I202" s="43" t="s">
        <v>37</v>
      </c>
      <c r="J202" s="32" t="s">
        <v>514</v>
      </c>
      <c r="K202" s="32">
        <v>375</v>
      </c>
      <c r="L202" s="27">
        <f t="shared" si="8"/>
        <v>2</v>
      </c>
      <c r="R202" s="45" t="s">
        <v>28</v>
      </c>
      <c r="S202" s="45" t="s">
        <v>20</v>
      </c>
    </row>
    <row r="203" spans="1:19" s="45" customFormat="1" ht="15.75">
      <c r="A203" s="31">
        <v>544</v>
      </c>
      <c r="B203" s="31" t="s">
        <v>569</v>
      </c>
      <c r="C203" s="31" t="s">
        <v>570</v>
      </c>
      <c r="D203" s="31"/>
      <c r="E203" s="31"/>
      <c r="F203" s="31"/>
      <c r="G203" s="31">
        <v>9939009773</v>
      </c>
      <c r="H203" s="31" t="s">
        <v>115</v>
      </c>
      <c r="I203" s="43" t="s">
        <v>43</v>
      </c>
      <c r="J203" s="32" t="s">
        <v>514</v>
      </c>
      <c r="K203" s="32">
        <v>350</v>
      </c>
      <c r="L203" s="27">
        <f t="shared" si="8"/>
        <v>1</v>
      </c>
      <c r="R203" s="45" t="s">
        <v>28</v>
      </c>
      <c r="S203" s="45" t="s">
        <v>20</v>
      </c>
    </row>
    <row r="204" spans="1:19" s="45" customFormat="1" ht="15.75">
      <c r="A204" s="31">
        <v>580</v>
      </c>
      <c r="B204" s="31" t="s">
        <v>571</v>
      </c>
      <c r="C204" s="31" t="s">
        <v>572</v>
      </c>
      <c r="D204" s="31"/>
      <c r="E204" s="31"/>
      <c r="F204" s="31">
        <v>9097086680</v>
      </c>
      <c r="G204" s="31" t="s">
        <v>573</v>
      </c>
      <c r="H204" s="58" t="s">
        <v>574</v>
      </c>
      <c r="I204" s="52" t="s">
        <v>212</v>
      </c>
      <c r="J204" s="32" t="s">
        <v>514</v>
      </c>
      <c r="K204" s="32">
        <v>550</v>
      </c>
      <c r="L204" s="27">
        <f t="shared" si="8"/>
        <v>1</v>
      </c>
      <c r="R204" s="45" t="s">
        <v>19</v>
      </c>
      <c r="S204" s="45" t="s">
        <v>24</v>
      </c>
    </row>
    <row r="205" spans="1:19" s="45" customFormat="1" ht="15.75">
      <c r="A205" s="31">
        <v>292</v>
      </c>
      <c r="B205" s="31" t="s">
        <v>575</v>
      </c>
      <c r="C205" s="31" t="s">
        <v>576</v>
      </c>
      <c r="D205" s="31"/>
      <c r="E205" s="31"/>
      <c r="F205" s="31">
        <v>6207544346</v>
      </c>
      <c r="G205" s="31">
        <v>9934686927</v>
      </c>
      <c r="H205" s="31" t="s">
        <v>36</v>
      </c>
      <c r="I205" s="43" t="s">
        <v>37</v>
      </c>
      <c r="J205" s="32" t="s">
        <v>514</v>
      </c>
      <c r="K205" s="32">
        <v>375</v>
      </c>
      <c r="L205" s="27">
        <f t="shared" si="8"/>
        <v>1</v>
      </c>
      <c r="R205" s="45" t="s">
        <v>28</v>
      </c>
      <c r="S205" s="45" t="s">
        <v>24</v>
      </c>
    </row>
    <row r="206" spans="1:19" s="45" customFormat="1" ht="15.75">
      <c r="A206" s="31">
        <v>780</v>
      </c>
      <c r="B206" s="31" t="s">
        <v>577</v>
      </c>
      <c r="C206" s="31" t="s">
        <v>302</v>
      </c>
      <c r="D206" s="31"/>
      <c r="E206" s="31"/>
      <c r="F206" s="31">
        <v>9934986930</v>
      </c>
      <c r="G206" s="31">
        <v>834069660</v>
      </c>
      <c r="H206" s="31" t="s">
        <v>66</v>
      </c>
      <c r="I206" s="43" t="s">
        <v>43</v>
      </c>
      <c r="J206" s="32" t="s">
        <v>514</v>
      </c>
      <c r="K206" s="32">
        <v>525</v>
      </c>
      <c r="L206" s="27">
        <f t="shared" si="8"/>
        <v>3</v>
      </c>
      <c r="R206" s="45" t="s">
        <v>19</v>
      </c>
      <c r="S206" s="45" t="s">
        <v>24</v>
      </c>
    </row>
    <row r="207" spans="1:19" s="45" customFormat="1" ht="15.75">
      <c r="A207" s="31">
        <v>727</v>
      </c>
      <c r="B207" s="31" t="s">
        <v>578</v>
      </c>
      <c r="C207" s="31" t="s">
        <v>579</v>
      </c>
      <c r="D207" s="31"/>
      <c r="E207" s="31"/>
      <c r="F207" s="31">
        <v>7484991151</v>
      </c>
      <c r="G207" s="31"/>
      <c r="H207" s="57" t="s">
        <v>580</v>
      </c>
      <c r="I207" s="43" t="s">
        <v>214</v>
      </c>
      <c r="J207" s="32" t="s">
        <v>514</v>
      </c>
      <c r="K207" s="32">
        <v>550</v>
      </c>
      <c r="L207" s="27"/>
      <c r="R207" s="45" t="s">
        <v>19</v>
      </c>
      <c r="S207" s="45" t="s">
        <v>24</v>
      </c>
    </row>
    <row r="208" spans="1:19" s="45" customFormat="1" ht="15.75">
      <c r="A208" s="28">
        <v>237</v>
      </c>
      <c r="B208" s="28" t="s">
        <v>581</v>
      </c>
      <c r="C208" s="28" t="s">
        <v>277</v>
      </c>
      <c r="D208" s="28"/>
      <c r="E208" s="28" t="s">
        <v>15</v>
      </c>
      <c r="F208" s="28"/>
      <c r="G208" s="28">
        <v>9163822864</v>
      </c>
      <c r="H208" s="28" t="s">
        <v>100</v>
      </c>
      <c r="I208" s="43" t="s">
        <v>17</v>
      </c>
      <c r="J208" s="29" t="s">
        <v>514</v>
      </c>
      <c r="K208" s="29">
        <v>475</v>
      </c>
      <c r="L208" s="27">
        <f t="shared" ref="L208:L219" si="9">COUNTIF($C$15:$C$338,C208)</f>
        <v>3</v>
      </c>
      <c r="R208" s="45" t="s">
        <v>28</v>
      </c>
      <c r="S208" s="45" t="s">
        <v>24</v>
      </c>
    </row>
    <row r="209" spans="1:19" s="45" customFormat="1" ht="15.75">
      <c r="A209" s="31">
        <v>229</v>
      </c>
      <c r="B209" s="31" t="s">
        <v>582</v>
      </c>
      <c r="C209" s="31" t="s">
        <v>346</v>
      </c>
      <c r="D209" s="31"/>
      <c r="E209" s="31"/>
      <c r="F209" s="31"/>
      <c r="G209" s="31">
        <v>9931878650</v>
      </c>
      <c r="H209" s="31" t="s">
        <v>110</v>
      </c>
      <c r="I209" s="43" t="s">
        <v>43</v>
      </c>
      <c r="J209" s="32" t="s">
        <v>514</v>
      </c>
      <c r="K209" s="32">
        <v>350</v>
      </c>
      <c r="L209" s="27">
        <f t="shared" si="9"/>
        <v>2</v>
      </c>
      <c r="R209" s="45" t="s">
        <v>28</v>
      </c>
      <c r="S209" s="45" t="s">
        <v>20</v>
      </c>
    </row>
    <row r="210" spans="1:19" s="45" customFormat="1" ht="15.75">
      <c r="A210" s="31">
        <v>254</v>
      </c>
      <c r="B210" s="31" t="s">
        <v>583</v>
      </c>
      <c r="C210" s="31" t="s">
        <v>584</v>
      </c>
      <c r="D210" s="31"/>
      <c r="E210" s="31"/>
      <c r="F210" s="31"/>
      <c r="G210" s="31">
        <v>7294092900</v>
      </c>
      <c r="H210" s="31" t="s">
        <v>231</v>
      </c>
      <c r="I210" s="43" t="s">
        <v>213</v>
      </c>
      <c r="J210" s="32" t="s">
        <v>514</v>
      </c>
      <c r="K210" s="32">
        <v>475</v>
      </c>
      <c r="L210" s="27">
        <f t="shared" si="9"/>
        <v>1</v>
      </c>
      <c r="R210" s="45" t="s">
        <v>19</v>
      </c>
      <c r="S210" s="45" t="s">
        <v>24</v>
      </c>
    </row>
    <row r="211" spans="1:19" s="45" customFormat="1">
      <c r="A211" s="98">
        <v>195</v>
      </c>
      <c r="B211" s="98" t="s">
        <v>585</v>
      </c>
      <c r="C211" s="98" t="s">
        <v>549</v>
      </c>
      <c r="D211" s="98"/>
      <c r="E211" s="98"/>
      <c r="F211" s="98">
        <v>8789241410</v>
      </c>
      <c r="G211" s="31">
        <v>9934018102</v>
      </c>
      <c r="H211" s="31" t="s">
        <v>379</v>
      </c>
      <c r="I211" s="43" t="s">
        <v>210</v>
      </c>
      <c r="J211" s="32" t="s">
        <v>514</v>
      </c>
      <c r="K211" s="32">
        <v>500</v>
      </c>
      <c r="L211" s="27">
        <f t="shared" si="9"/>
        <v>2</v>
      </c>
      <c r="R211" s="45" t="s">
        <v>28</v>
      </c>
      <c r="S211" s="45" t="s">
        <v>20</v>
      </c>
    </row>
    <row r="212" spans="1:19" s="45" customFormat="1" ht="15.75">
      <c r="A212" s="31">
        <v>525</v>
      </c>
      <c r="B212" s="31" t="s">
        <v>586</v>
      </c>
      <c r="C212" s="31" t="s">
        <v>587</v>
      </c>
      <c r="D212" s="31"/>
      <c r="E212" s="31"/>
      <c r="F212" s="31"/>
      <c r="G212" s="31">
        <v>9144013269</v>
      </c>
      <c r="H212" s="31" t="s">
        <v>100</v>
      </c>
      <c r="I212" s="43" t="s">
        <v>17</v>
      </c>
      <c r="J212" s="32" t="s">
        <v>514</v>
      </c>
      <c r="K212" s="32">
        <v>475</v>
      </c>
      <c r="L212" s="27">
        <f t="shared" si="9"/>
        <v>1</v>
      </c>
      <c r="R212" s="45" t="s">
        <v>28</v>
      </c>
      <c r="S212" s="45" t="s">
        <v>24</v>
      </c>
    </row>
    <row r="213" spans="1:19" s="45" customFormat="1" ht="15.75">
      <c r="A213" s="31">
        <v>372</v>
      </c>
      <c r="B213" s="31" t="s">
        <v>588</v>
      </c>
      <c r="C213" s="31" t="s">
        <v>589</v>
      </c>
      <c r="D213" s="31"/>
      <c r="E213" s="31"/>
      <c r="F213" s="31"/>
      <c r="G213" s="31">
        <v>9507224349</v>
      </c>
      <c r="H213" s="31" t="s">
        <v>42</v>
      </c>
      <c r="I213" s="43" t="s">
        <v>43</v>
      </c>
      <c r="J213" s="32" t="s">
        <v>590</v>
      </c>
      <c r="K213" s="32">
        <v>450</v>
      </c>
      <c r="L213" s="27">
        <f t="shared" si="9"/>
        <v>1</v>
      </c>
      <c r="R213" s="45" t="s">
        <v>28</v>
      </c>
      <c r="S213" s="45" t="s">
        <v>24</v>
      </c>
    </row>
    <row r="214" spans="1:19" s="45" customFormat="1" ht="15.75">
      <c r="A214" s="31">
        <v>281</v>
      </c>
      <c r="B214" s="31" t="s">
        <v>591</v>
      </c>
      <c r="C214" s="31" t="s">
        <v>407</v>
      </c>
      <c r="D214" s="31"/>
      <c r="E214" s="31"/>
      <c r="F214" s="31">
        <v>9955062523</v>
      </c>
      <c r="G214" s="31">
        <v>7654142973</v>
      </c>
      <c r="H214" s="31" t="s">
        <v>307</v>
      </c>
      <c r="I214" s="43" t="s">
        <v>213</v>
      </c>
      <c r="J214" s="32" t="s">
        <v>590</v>
      </c>
      <c r="K214" s="32">
        <v>475</v>
      </c>
      <c r="L214" s="27">
        <f t="shared" si="9"/>
        <v>2</v>
      </c>
      <c r="R214" s="45" t="s">
        <v>19</v>
      </c>
      <c r="S214" s="45" t="s">
        <v>24</v>
      </c>
    </row>
    <row r="215" spans="1:19" s="45" customFormat="1" ht="15.75">
      <c r="A215" s="31">
        <v>306</v>
      </c>
      <c r="B215" s="31" t="s">
        <v>592</v>
      </c>
      <c r="C215" s="31" t="s">
        <v>41</v>
      </c>
      <c r="D215" s="31"/>
      <c r="E215" s="31"/>
      <c r="F215" s="31"/>
      <c r="G215" s="31">
        <v>9973925374</v>
      </c>
      <c r="H215" s="31" t="s">
        <v>42</v>
      </c>
      <c r="I215" s="43" t="s">
        <v>43</v>
      </c>
      <c r="J215" s="32" t="s">
        <v>590</v>
      </c>
      <c r="K215" s="32">
        <v>450</v>
      </c>
      <c r="L215" s="27">
        <f t="shared" si="9"/>
        <v>3</v>
      </c>
      <c r="R215" s="45" t="s">
        <v>28</v>
      </c>
      <c r="S215" s="45" t="s">
        <v>20</v>
      </c>
    </row>
    <row r="216" spans="1:19" s="45" customFormat="1" ht="15.75">
      <c r="A216" s="33">
        <v>568</v>
      </c>
      <c r="B216" s="33" t="s">
        <v>593</v>
      </c>
      <c r="C216" s="33" t="s">
        <v>594</v>
      </c>
      <c r="D216" s="33"/>
      <c r="E216" s="33" t="s">
        <v>51</v>
      </c>
      <c r="F216" s="33"/>
      <c r="G216" s="33">
        <v>9262979098</v>
      </c>
      <c r="H216" s="33" t="s">
        <v>42</v>
      </c>
      <c r="I216" s="43" t="s">
        <v>43</v>
      </c>
      <c r="J216" s="34" t="s">
        <v>590</v>
      </c>
      <c r="K216" s="34">
        <v>450</v>
      </c>
      <c r="L216" s="27">
        <f t="shared" si="9"/>
        <v>1</v>
      </c>
      <c r="R216" s="45" t="s">
        <v>28</v>
      </c>
      <c r="S216" s="45" t="s">
        <v>24</v>
      </c>
    </row>
    <row r="217" spans="1:19" s="45" customFormat="1" ht="15.75">
      <c r="A217" s="31">
        <v>291</v>
      </c>
      <c r="B217" s="31" t="s">
        <v>595</v>
      </c>
      <c r="C217" s="31" t="s">
        <v>136</v>
      </c>
      <c r="D217" s="31"/>
      <c r="E217" s="31"/>
      <c r="F217" s="31"/>
      <c r="G217" s="31">
        <v>9931136587</v>
      </c>
      <c r="H217" s="31" t="s">
        <v>36</v>
      </c>
      <c r="I217" s="43" t="s">
        <v>37</v>
      </c>
      <c r="J217" s="32" t="s">
        <v>590</v>
      </c>
      <c r="K217" s="32">
        <v>375</v>
      </c>
      <c r="L217" s="27">
        <f t="shared" si="9"/>
        <v>3</v>
      </c>
      <c r="R217" s="45" t="s">
        <v>28</v>
      </c>
      <c r="S217" s="45" t="s">
        <v>24</v>
      </c>
    </row>
    <row r="218" spans="1:19" s="45" customFormat="1" ht="15.75">
      <c r="A218" s="31">
        <v>332</v>
      </c>
      <c r="B218" s="31" t="s">
        <v>596</v>
      </c>
      <c r="C218" s="31" t="s">
        <v>279</v>
      </c>
      <c r="D218" s="31"/>
      <c r="E218" s="31"/>
      <c r="F218" s="31"/>
      <c r="G218" s="31">
        <v>8987229201</v>
      </c>
      <c r="H218" s="31" t="s">
        <v>42</v>
      </c>
      <c r="I218" s="43" t="s">
        <v>43</v>
      </c>
      <c r="J218" s="32" t="s">
        <v>590</v>
      </c>
      <c r="K218" s="32">
        <v>450</v>
      </c>
      <c r="L218" s="27">
        <f t="shared" si="9"/>
        <v>2</v>
      </c>
      <c r="R218" s="45" t="s">
        <v>28</v>
      </c>
      <c r="S218" s="45" t="s">
        <v>24</v>
      </c>
    </row>
    <row r="219" spans="1:19" s="45" customFormat="1">
      <c r="A219" s="98">
        <v>232</v>
      </c>
      <c r="B219" s="98" t="s">
        <v>597</v>
      </c>
      <c r="C219" s="98" t="s">
        <v>598</v>
      </c>
      <c r="D219" s="98"/>
      <c r="E219" s="98"/>
      <c r="F219" s="98"/>
      <c r="G219" s="31">
        <v>9801776461</v>
      </c>
      <c r="H219" s="31" t="s">
        <v>100</v>
      </c>
      <c r="I219" s="43" t="s">
        <v>210</v>
      </c>
      <c r="J219" s="32" t="s">
        <v>590</v>
      </c>
      <c r="K219" s="32">
        <v>475</v>
      </c>
      <c r="L219" s="27">
        <f t="shared" si="9"/>
        <v>1</v>
      </c>
      <c r="R219" s="45" t="s">
        <v>19</v>
      </c>
      <c r="S219" s="45" t="s">
        <v>24</v>
      </c>
    </row>
    <row r="220" spans="1:19" s="45" customFormat="1" ht="15.75">
      <c r="A220" s="24">
        <v>448</v>
      </c>
      <c r="B220" s="24" t="s">
        <v>599</v>
      </c>
      <c r="C220" s="24" t="s">
        <v>600</v>
      </c>
      <c r="D220" s="24"/>
      <c r="E220" s="44"/>
      <c r="F220" s="44"/>
      <c r="G220" s="24">
        <v>9199054017</v>
      </c>
      <c r="H220" s="24" t="s">
        <v>517</v>
      </c>
      <c r="I220" s="43" t="s">
        <v>214</v>
      </c>
      <c r="J220" s="32" t="s">
        <v>590</v>
      </c>
      <c r="K220" s="32">
        <v>500</v>
      </c>
      <c r="L220" s="27"/>
    </row>
    <row r="221" spans="1:19" s="45" customFormat="1" ht="15.75">
      <c r="A221" s="31">
        <v>138</v>
      </c>
      <c r="B221" s="31" t="s">
        <v>601</v>
      </c>
      <c r="C221" s="31" t="s">
        <v>551</v>
      </c>
      <c r="D221" s="31"/>
      <c r="E221" s="31"/>
      <c r="F221" s="31"/>
      <c r="G221" s="31">
        <v>9572364359</v>
      </c>
      <c r="H221" s="31" t="s">
        <v>36</v>
      </c>
      <c r="I221" s="43" t="s">
        <v>37</v>
      </c>
      <c r="J221" s="32" t="s">
        <v>590</v>
      </c>
      <c r="K221" s="32">
        <v>375</v>
      </c>
      <c r="L221" s="27">
        <f t="shared" ref="L221:L284" si="10">COUNTIF($C$15:$C$338,C221)</f>
        <v>2</v>
      </c>
      <c r="R221" s="45" t="s">
        <v>28</v>
      </c>
      <c r="S221" s="45" t="s">
        <v>20</v>
      </c>
    </row>
    <row r="222" spans="1:19" s="45" customFormat="1" ht="15.75">
      <c r="A222" s="31">
        <v>378</v>
      </c>
      <c r="B222" s="31" t="s">
        <v>602</v>
      </c>
      <c r="C222" s="31" t="s">
        <v>389</v>
      </c>
      <c r="D222" s="31"/>
      <c r="E222" s="31"/>
      <c r="F222" s="31"/>
      <c r="G222" s="31">
        <v>9431412010</v>
      </c>
      <c r="H222" s="31" t="s">
        <v>139</v>
      </c>
      <c r="I222" s="43" t="s">
        <v>17</v>
      </c>
      <c r="J222" s="32" t="s">
        <v>590</v>
      </c>
      <c r="K222" s="32">
        <v>475</v>
      </c>
      <c r="L222" s="27">
        <f t="shared" si="10"/>
        <v>2</v>
      </c>
      <c r="R222" s="45" t="s">
        <v>28</v>
      </c>
      <c r="S222" s="45" t="s">
        <v>20</v>
      </c>
    </row>
    <row r="223" spans="1:19" s="45" customFormat="1" ht="15.75">
      <c r="A223" s="31">
        <v>611</v>
      </c>
      <c r="B223" s="31" t="s">
        <v>603</v>
      </c>
      <c r="C223" s="31" t="s">
        <v>462</v>
      </c>
      <c r="D223" s="31"/>
      <c r="E223" s="31"/>
      <c r="F223" s="31">
        <v>9955193925</v>
      </c>
      <c r="G223" s="31">
        <v>9955193925</v>
      </c>
      <c r="H223" s="31" t="s">
        <v>324</v>
      </c>
      <c r="I223" s="43" t="s">
        <v>43</v>
      </c>
      <c r="J223" s="32" t="s">
        <v>590</v>
      </c>
      <c r="K223" s="32">
        <v>550</v>
      </c>
      <c r="L223" s="27">
        <f t="shared" si="10"/>
        <v>2</v>
      </c>
      <c r="R223" s="45" t="s">
        <v>28</v>
      </c>
      <c r="S223" s="45" t="s">
        <v>24</v>
      </c>
    </row>
    <row r="224" spans="1:19" s="45" customFormat="1" ht="15.75">
      <c r="A224" s="31">
        <v>645</v>
      </c>
      <c r="B224" s="31" t="s">
        <v>604</v>
      </c>
      <c r="C224" s="31" t="s">
        <v>605</v>
      </c>
      <c r="D224" s="31"/>
      <c r="E224" s="31"/>
      <c r="F224" s="31">
        <v>6206587315</v>
      </c>
      <c r="G224" s="31">
        <v>7209216900</v>
      </c>
      <c r="H224" s="31" t="s">
        <v>42</v>
      </c>
      <c r="I224" s="43" t="s">
        <v>43</v>
      </c>
      <c r="J224" s="32" t="s">
        <v>590</v>
      </c>
      <c r="K224" s="32">
        <v>450</v>
      </c>
      <c r="L224" s="27">
        <f t="shared" si="10"/>
        <v>1</v>
      </c>
      <c r="R224" s="45" t="s">
        <v>28</v>
      </c>
      <c r="S224" s="45" t="s">
        <v>24</v>
      </c>
    </row>
    <row r="225" spans="1:19" s="45" customFormat="1" ht="15.75">
      <c r="A225" s="31">
        <v>337</v>
      </c>
      <c r="B225" s="31" t="s">
        <v>606</v>
      </c>
      <c r="C225" s="31" t="s">
        <v>425</v>
      </c>
      <c r="D225" s="31"/>
      <c r="E225" s="31"/>
      <c r="F225" s="31"/>
      <c r="G225" s="31">
        <v>8581000255</v>
      </c>
      <c r="H225" s="31" t="s">
        <v>287</v>
      </c>
      <c r="I225" s="43" t="s">
        <v>17</v>
      </c>
      <c r="J225" s="32" t="s">
        <v>590</v>
      </c>
      <c r="K225" s="32">
        <v>550</v>
      </c>
      <c r="L225" s="27">
        <f t="shared" si="10"/>
        <v>2</v>
      </c>
      <c r="R225" s="45" t="s">
        <v>28</v>
      </c>
      <c r="S225" s="45" t="s">
        <v>20</v>
      </c>
    </row>
    <row r="226" spans="1:19" s="45" customFormat="1" ht="15.75">
      <c r="A226" s="31">
        <v>258</v>
      </c>
      <c r="B226" s="31" t="s">
        <v>607</v>
      </c>
      <c r="C226" s="31" t="s">
        <v>608</v>
      </c>
      <c r="D226" s="31"/>
      <c r="E226" s="31"/>
      <c r="F226" s="31"/>
      <c r="G226" s="31">
        <v>9525140300</v>
      </c>
      <c r="H226" s="31" t="s">
        <v>42</v>
      </c>
      <c r="I226" s="43" t="s">
        <v>43</v>
      </c>
      <c r="J226" s="32" t="s">
        <v>590</v>
      </c>
      <c r="K226" s="32">
        <v>450</v>
      </c>
      <c r="L226" s="27">
        <f t="shared" si="10"/>
        <v>1</v>
      </c>
      <c r="R226" s="45" t="s">
        <v>28</v>
      </c>
      <c r="S226" s="45" t="s">
        <v>24</v>
      </c>
    </row>
    <row r="227" spans="1:19" s="45" customFormat="1" ht="15.75">
      <c r="A227" s="31">
        <v>698</v>
      </c>
      <c r="B227" s="31" t="s">
        <v>609</v>
      </c>
      <c r="C227" s="31" t="s">
        <v>610</v>
      </c>
      <c r="D227" s="31"/>
      <c r="E227" s="31"/>
      <c r="F227" s="31">
        <v>9199709328</v>
      </c>
      <c r="G227" s="31">
        <v>7319641353</v>
      </c>
      <c r="H227" s="31" t="s">
        <v>48</v>
      </c>
      <c r="I227" s="43" t="s">
        <v>17</v>
      </c>
      <c r="J227" s="32" t="s">
        <v>590</v>
      </c>
      <c r="K227" s="32">
        <v>475</v>
      </c>
      <c r="L227" s="27">
        <f t="shared" si="10"/>
        <v>1</v>
      </c>
      <c r="R227" s="45" t="s">
        <v>28</v>
      </c>
      <c r="S227" s="45" t="s">
        <v>24</v>
      </c>
    </row>
    <row r="228" spans="1:19" s="45" customFormat="1" ht="15.75">
      <c r="A228" s="31">
        <v>342</v>
      </c>
      <c r="B228" s="31" t="s">
        <v>611</v>
      </c>
      <c r="C228" s="31" t="s">
        <v>468</v>
      </c>
      <c r="D228" s="31"/>
      <c r="E228" s="31"/>
      <c r="F228" s="31"/>
      <c r="G228" s="31">
        <v>8294348584</v>
      </c>
      <c r="H228" s="31" t="s">
        <v>469</v>
      </c>
      <c r="I228" s="43" t="s">
        <v>213</v>
      </c>
      <c r="J228" s="32" t="s">
        <v>590</v>
      </c>
      <c r="K228" s="32">
        <v>550</v>
      </c>
      <c r="L228" s="27">
        <f t="shared" si="10"/>
        <v>2</v>
      </c>
      <c r="R228" s="45" t="s">
        <v>28</v>
      </c>
      <c r="S228" s="45" t="s">
        <v>24</v>
      </c>
    </row>
    <row r="229" spans="1:19" s="45" customFormat="1" ht="15.75">
      <c r="A229" s="31">
        <v>371</v>
      </c>
      <c r="B229" s="31" t="s">
        <v>612</v>
      </c>
      <c r="C229" s="31" t="s">
        <v>613</v>
      </c>
      <c r="D229" s="31"/>
      <c r="E229" s="31"/>
      <c r="F229" s="31"/>
      <c r="G229" s="31">
        <v>7632841296</v>
      </c>
      <c r="H229" s="31" t="s">
        <v>319</v>
      </c>
      <c r="I229" s="43" t="s">
        <v>17</v>
      </c>
      <c r="J229" s="32" t="s">
        <v>590</v>
      </c>
      <c r="K229" s="32">
        <v>475</v>
      </c>
      <c r="L229" s="27">
        <f t="shared" si="10"/>
        <v>1</v>
      </c>
      <c r="R229" s="45" t="s">
        <v>28</v>
      </c>
      <c r="S229" s="45" t="s">
        <v>24</v>
      </c>
    </row>
    <row r="230" spans="1:19" s="45" customFormat="1" ht="15.75">
      <c r="A230" s="31">
        <v>454</v>
      </c>
      <c r="B230" s="31" t="s">
        <v>614</v>
      </c>
      <c r="C230" s="31" t="s">
        <v>338</v>
      </c>
      <c r="D230" s="31"/>
      <c r="E230" s="31"/>
      <c r="F230" s="31"/>
      <c r="G230" s="31">
        <v>9931064060</v>
      </c>
      <c r="H230" s="31" t="s">
        <v>287</v>
      </c>
      <c r="I230" s="43" t="s">
        <v>17</v>
      </c>
      <c r="J230" s="32" t="s">
        <v>590</v>
      </c>
      <c r="K230" s="32">
        <v>550</v>
      </c>
      <c r="L230" s="27">
        <f t="shared" si="10"/>
        <v>2</v>
      </c>
      <c r="R230" s="45" t="s">
        <v>28</v>
      </c>
      <c r="S230" s="45" t="s">
        <v>24</v>
      </c>
    </row>
    <row r="231" spans="1:19" s="45" customFormat="1" ht="15.75">
      <c r="A231" s="31">
        <v>311</v>
      </c>
      <c r="B231" s="31" t="s">
        <v>615</v>
      </c>
      <c r="C231" s="31" t="s">
        <v>236</v>
      </c>
      <c r="D231" s="31"/>
      <c r="E231" s="31"/>
      <c r="F231" s="31"/>
      <c r="G231" s="31">
        <v>9097883368</v>
      </c>
      <c r="H231" s="31" t="s">
        <v>115</v>
      </c>
      <c r="I231" s="43" t="s">
        <v>43</v>
      </c>
      <c r="J231" s="32" t="s">
        <v>590</v>
      </c>
      <c r="K231" s="32">
        <v>350</v>
      </c>
      <c r="L231" s="27">
        <f t="shared" si="10"/>
        <v>2</v>
      </c>
      <c r="R231" s="45" t="s">
        <v>28</v>
      </c>
      <c r="S231" s="45" t="s">
        <v>24</v>
      </c>
    </row>
    <row r="232" spans="1:19" s="45" customFormat="1" ht="15.75">
      <c r="A232" s="31">
        <v>329</v>
      </c>
      <c r="B232" s="31" t="s">
        <v>616</v>
      </c>
      <c r="C232" s="31" t="s">
        <v>323</v>
      </c>
      <c r="D232" s="31"/>
      <c r="E232" s="31"/>
      <c r="F232" s="31"/>
      <c r="G232" s="31">
        <v>8757499761</v>
      </c>
      <c r="H232" s="31" t="s">
        <v>324</v>
      </c>
      <c r="I232" s="43" t="s">
        <v>43</v>
      </c>
      <c r="J232" s="32" t="s">
        <v>590</v>
      </c>
      <c r="K232" s="32">
        <v>550</v>
      </c>
      <c r="L232" s="27">
        <f t="shared" si="10"/>
        <v>2</v>
      </c>
      <c r="R232" s="45" t="s">
        <v>28</v>
      </c>
      <c r="S232" s="45" t="s">
        <v>24</v>
      </c>
    </row>
    <row r="233" spans="1:19" s="45" customFormat="1" ht="15.75">
      <c r="A233" s="31">
        <v>409</v>
      </c>
      <c r="B233" s="31" t="s">
        <v>617</v>
      </c>
      <c r="C233" s="31" t="s">
        <v>618</v>
      </c>
      <c r="D233" s="31"/>
      <c r="E233" s="31"/>
      <c r="F233" s="31">
        <v>9934637081</v>
      </c>
      <c r="G233" s="31">
        <v>9158237088</v>
      </c>
      <c r="H233" s="31" t="s">
        <v>619</v>
      </c>
      <c r="I233" s="52" t="s">
        <v>213</v>
      </c>
      <c r="J233" s="32" t="s">
        <v>590</v>
      </c>
      <c r="K233" s="32">
        <v>550</v>
      </c>
      <c r="L233" s="27">
        <f t="shared" si="10"/>
        <v>1</v>
      </c>
      <c r="R233" s="45" t="s">
        <v>19</v>
      </c>
      <c r="S233" s="45" t="s">
        <v>20</v>
      </c>
    </row>
    <row r="234" spans="1:19" s="45" customFormat="1" ht="15.75">
      <c r="A234" s="31">
        <v>691</v>
      </c>
      <c r="B234" s="31" t="s">
        <v>620</v>
      </c>
      <c r="C234" s="31" t="s">
        <v>621</v>
      </c>
      <c r="D234" s="31"/>
      <c r="E234" s="31"/>
      <c r="F234" s="31"/>
      <c r="G234" s="31"/>
      <c r="H234" s="31" t="s">
        <v>287</v>
      </c>
      <c r="I234" s="43" t="s">
        <v>17</v>
      </c>
      <c r="J234" s="32" t="s">
        <v>590</v>
      </c>
      <c r="K234" s="32">
        <v>550</v>
      </c>
      <c r="L234" s="27">
        <f t="shared" si="10"/>
        <v>1</v>
      </c>
      <c r="R234" s="45" t="s">
        <v>28</v>
      </c>
      <c r="S234" s="45" t="s">
        <v>24</v>
      </c>
    </row>
    <row r="235" spans="1:19" s="47" customFormat="1" ht="15.75">
      <c r="A235" s="31">
        <v>457</v>
      </c>
      <c r="B235" s="31" t="s">
        <v>622</v>
      </c>
      <c r="C235" s="31" t="s">
        <v>350</v>
      </c>
      <c r="D235" s="31"/>
      <c r="E235" s="31"/>
      <c r="F235" s="31"/>
      <c r="G235" s="31">
        <v>9934058233</v>
      </c>
      <c r="H235" s="31" t="s">
        <v>287</v>
      </c>
      <c r="I235" s="43" t="s">
        <v>17</v>
      </c>
      <c r="J235" s="32" t="s">
        <v>590</v>
      </c>
      <c r="K235" s="32">
        <v>550</v>
      </c>
      <c r="L235" s="27">
        <f t="shared" si="10"/>
        <v>3</v>
      </c>
      <c r="R235" s="45" t="s">
        <v>28</v>
      </c>
      <c r="S235" s="45" t="s">
        <v>24</v>
      </c>
    </row>
    <row r="236" spans="1:19" s="45" customFormat="1" ht="15.75">
      <c r="A236" s="91">
        <v>498</v>
      </c>
      <c r="B236" s="91" t="s">
        <v>623</v>
      </c>
      <c r="C236" s="91" t="s">
        <v>624</v>
      </c>
      <c r="D236" s="91"/>
      <c r="E236" s="91"/>
      <c r="F236" s="91"/>
      <c r="G236" s="91">
        <v>9661550495</v>
      </c>
      <c r="H236" s="91" t="s">
        <v>453</v>
      </c>
      <c r="I236" s="43" t="s">
        <v>213</v>
      </c>
      <c r="J236" s="92" t="s">
        <v>514</v>
      </c>
      <c r="K236" s="92">
        <v>525</v>
      </c>
      <c r="L236" s="27">
        <f t="shared" si="10"/>
        <v>1</v>
      </c>
      <c r="R236" s="45" t="s">
        <v>19</v>
      </c>
      <c r="S236" s="45" t="s">
        <v>20</v>
      </c>
    </row>
    <row r="237" spans="1:19" s="45" customFormat="1" ht="15.75">
      <c r="A237" s="31">
        <v>468</v>
      </c>
      <c r="B237" s="31" t="s">
        <v>625</v>
      </c>
      <c r="C237" s="31" t="s">
        <v>626</v>
      </c>
      <c r="D237" s="31"/>
      <c r="E237" s="31"/>
      <c r="F237" s="31"/>
      <c r="G237" s="31">
        <v>9801136887</v>
      </c>
      <c r="H237" s="31" t="s">
        <v>107</v>
      </c>
      <c r="I237" s="43" t="s">
        <v>17</v>
      </c>
      <c r="J237" s="32" t="s">
        <v>590</v>
      </c>
      <c r="K237" s="32">
        <v>475</v>
      </c>
      <c r="L237" s="27">
        <f t="shared" si="10"/>
        <v>1</v>
      </c>
      <c r="R237" s="45" t="s">
        <v>19</v>
      </c>
      <c r="S237" s="45" t="s">
        <v>24</v>
      </c>
    </row>
    <row r="238" spans="1:19" s="45" customFormat="1" ht="15.75">
      <c r="A238" s="31">
        <v>179</v>
      </c>
      <c r="B238" s="31" t="s">
        <v>627</v>
      </c>
      <c r="C238" s="31" t="s">
        <v>484</v>
      </c>
      <c r="D238" s="31"/>
      <c r="E238" s="31"/>
      <c r="F238" s="31"/>
      <c r="G238" s="31">
        <v>7779878497</v>
      </c>
      <c r="H238" s="31" t="s">
        <v>234</v>
      </c>
      <c r="I238" s="43" t="s">
        <v>213</v>
      </c>
      <c r="J238" s="32" t="s">
        <v>590</v>
      </c>
      <c r="K238" s="32">
        <v>475</v>
      </c>
      <c r="L238" s="27">
        <f t="shared" si="10"/>
        <v>2</v>
      </c>
      <c r="R238" s="45" t="s">
        <v>19</v>
      </c>
      <c r="S238" s="45" t="s">
        <v>24</v>
      </c>
    </row>
    <row r="239" spans="1:19" s="45" customFormat="1" ht="15.75">
      <c r="A239" s="31">
        <v>340</v>
      </c>
      <c r="B239" s="31" t="s">
        <v>628</v>
      </c>
      <c r="C239" s="31" t="s">
        <v>629</v>
      </c>
      <c r="D239" s="31"/>
      <c r="E239" s="31"/>
      <c r="F239" s="31"/>
      <c r="G239" s="31">
        <v>9973826545</v>
      </c>
      <c r="H239" s="31" t="s">
        <v>42</v>
      </c>
      <c r="I239" s="43" t="s">
        <v>43</v>
      </c>
      <c r="J239" s="32" t="s">
        <v>590</v>
      </c>
      <c r="K239" s="32">
        <v>450</v>
      </c>
      <c r="L239" s="27">
        <f t="shared" si="10"/>
        <v>1</v>
      </c>
      <c r="R239" s="45" t="s">
        <v>28</v>
      </c>
      <c r="S239" s="45" t="s">
        <v>24</v>
      </c>
    </row>
    <row r="240" spans="1:19" s="45" customFormat="1" ht="15.75">
      <c r="A240" s="31">
        <v>484</v>
      </c>
      <c r="B240" s="31" t="s">
        <v>630</v>
      </c>
      <c r="C240" s="31" t="s">
        <v>631</v>
      </c>
      <c r="D240" s="31"/>
      <c r="E240" s="31"/>
      <c r="F240" s="31"/>
      <c r="G240" s="31">
        <v>9504272711</v>
      </c>
      <c r="H240" s="31" t="s">
        <v>95</v>
      </c>
      <c r="I240" s="43" t="s">
        <v>17</v>
      </c>
      <c r="J240" s="32" t="s">
        <v>590</v>
      </c>
      <c r="K240" s="32">
        <v>475</v>
      </c>
      <c r="L240" s="27">
        <f t="shared" si="10"/>
        <v>1</v>
      </c>
      <c r="R240" s="45" t="s">
        <v>19</v>
      </c>
      <c r="S240" s="45" t="s">
        <v>24</v>
      </c>
    </row>
    <row r="241" spans="1:19" s="45" customFormat="1" ht="15.75">
      <c r="A241" s="31">
        <v>323</v>
      </c>
      <c r="B241" s="31" t="s">
        <v>632</v>
      </c>
      <c r="C241" s="31" t="s">
        <v>138</v>
      </c>
      <c r="D241" s="31"/>
      <c r="E241" s="31"/>
      <c r="F241" s="31"/>
      <c r="G241" s="31">
        <v>9504840974</v>
      </c>
      <c r="H241" s="31" t="s">
        <v>139</v>
      </c>
      <c r="I241" s="43" t="s">
        <v>17</v>
      </c>
      <c r="J241" s="32" t="s">
        <v>590</v>
      </c>
      <c r="K241" s="32">
        <v>475</v>
      </c>
      <c r="L241" s="27">
        <f t="shared" si="10"/>
        <v>2</v>
      </c>
      <c r="R241" s="45" t="s">
        <v>28</v>
      </c>
      <c r="S241" s="45" t="s">
        <v>20</v>
      </c>
    </row>
    <row r="242" spans="1:19" s="45" customFormat="1" ht="15.75">
      <c r="A242" s="31">
        <v>733</v>
      </c>
      <c r="B242" s="31" t="s">
        <v>633</v>
      </c>
      <c r="C242" s="31" t="s">
        <v>416</v>
      </c>
      <c r="D242" s="31"/>
      <c r="E242" s="31"/>
      <c r="F242" s="31">
        <v>7277469099</v>
      </c>
      <c r="G242" s="31">
        <v>6203471084</v>
      </c>
      <c r="H242" s="31" t="s">
        <v>42</v>
      </c>
      <c r="I242" s="43" t="s">
        <v>43</v>
      </c>
      <c r="J242" s="32" t="s">
        <v>590</v>
      </c>
      <c r="K242" s="32">
        <v>450</v>
      </c>
      <c r="L242" s="27">
        <f t="shared" si="10"/>
        <v>1</v>
      </c>
      <c r="R242" s="45" t="s">
        <v>28</v>
      </c>
      <c r="S242" s="45" t="s">
        <v>24</v>
      </c>
    </row>
    <row r="243" spans="1:19" s="45" customFormat="1" ht="15.75">
      <c r="A243" s="31">
        <v>617</v>
      </c>
      <c r="B243" s="31" t="s">
        <v>634</v>
      </c>
      <c r="C243" s="31" t="s">
        <v>635</v>
      </c>
      <c r="D243" s="31"/>
      <c r="E243" s="31"/>
      <c r="F243" s="31">
        <v>9973877477</v>
      </c>
      <c r="G243" s="31">
        <v>6207386368</v>
      </c>
      <c r="H243" s="31" t="s">
        <v>260</v>
      </c>
      <c r="I243" s="43" t="s">
        <v>214</v>
      </c>
      <c r="J243" s="32" t="s">
        <v>636</v>
      </c>
      <c r="K243" s="32">
        <v>600</v>
      </c>
      <c r="L243" s="27">
        <f t="shared" si="10"/>
        <v>1</v>
      </c>
      <c r="R243" s="45" t="s">
        <v>28</v>
      </c>
      <c r="S243" s="45" t="s">
        <v>24</v>
      </c>
    </row>
    <row r="244" spans="1:19" s="45" customFormat="1" ht="15.75">
      <c r="A244" s="31">
        <v>301</v>
      </c>
      <c r="B244" s="31" t="s">
        <v>637</v>
      </c>
      <c r="C244" s="31" t="s">
        <v>638</v>
      </c>
      <c r="D244" s="31"/>
      <c r="E244" s="31"/>
      <c r="F244" s="31">
        <v>9518183368</v>
      </c>
      <c r="G244" s="31">
        <v>7325069533</v>
      </c>
      <c r="H244" s="31" t="s">
        <v>324</v>
      </c>
      <c r="I244" s="43" t="s">
        <v>43</v>
      </c>
      <c r="J244" s="32" t="s">
        <v>636</v>
      </c>
      <c r="K244" s="32">
        <v>550</v>
      </c>
      <c r="L244" s="27">
        <f t="shared" si="10"/>
        <v>1</v>
      </c>
      <c r="R244" s="45" t="s">
        <v>19</v>
      </c>
      <c r="S244" s="45" t="s">
        <v>24</v>
      </c>
    </row>
    <row r="245" spans="1:19" s="45" customFormat="1" ht="15.75">
      <c r="A245" s="31">
        <v>319</v>
      </c>
      <c r="B245" s="31" t="s">
        <v>639</v>
      </c>
      <c r="C245" s="31" t="s">
        <v>640</v>
      </c>
      <c r="D245" s="31"/>
      <c r="E245" s="31"/>
      <c r="F245" s="31"/>
      <c r="G245" s="31">
        <v>9973919705</v>
      </c>
      <c r="H245" s="31" t="s">
        <v>449</v>
      </c>
      <c r="I245" s="43" t="s">
        <v>214</v>
      </c>
      <c r="J245" s="32" t="s">
        <v>636</v>
      </c>
      <c r="K245" s="32">
        <v>525</v>
      </c>
      <c r="L245" s="27">
        <f t="shared" si="10"/>
        <v>1</v>
      </c>
      <c r="R245" s="45" t="s">
        <v>19</v>
      </c>
      <c r="S245" s="45" t="s">
        <v>24</v>
      </c>
    </row>
    <row r="246" spans="1:19" s="45" customFormat="1" ht="15.75">
      <c r="A246" s="31">
        <v>360</v>
      </c>
      <c r="B246" s="31" t="s">
        <v>641</v>
      </c>
      <c r="C246" s="31" t="s">
        <v>488</v>
      </c>
      <c r="D246" s="31"/>
      <c r="E246" s="31"/>
      <c r="F246" s="31"/>
      <c r="G246" s="31">
        <v>9572112327</v>
      </c>
      <c r="H246" s="31" t="s">
        <v>275</v>
      </c>
      <c r="I246" s="52" t="s">
        <v>212</v>
      </c>
      <c r="J246" s="32" t="s">
        <v>636</v>
      </c>
      <c r="K246" s="32">
        <v>375</v>
      </c>
      <c r="L246" s="27">
        <f t="shared" si="10"/>
        <v>2</v>
      </c>
      <c r="R246" s="45" t="s">
        <v>28</v>
      </c>
      <c r="S246" s="45" t="s">
        <v>24</v>
      </c>
    </row>
    <row r="247" spans="1:19" s="45" customFormat="1">
      <c r="A247" s="98">
        <v>269</v>
      </c>
      <c r="B247" s="98" t="s">
        <v>642</v>
      </c>
      <c r="C247" s="98" t="s">
        <v>352</v>
      </c>
      <c r="D247" s="98"/>
      <c r="E247" s="98"/>
      <c r="F247" s="98"/>
      <c r="G247" s="31">
        <v>9546731271</v>
      </c>
      <c r="H247" s="31" t="s">
        <v>353</v>
      </c>
      <c r="I247" s="43" t="s">
        <v>210</v>
      </c>
      <c r="J247" s="32" t="s">
        <v>636</v>
      </c>
      <c r="K247" s="32">
        <v>475</v>
      </c>
      <c r="L247" s="27">
        <f t="shared" si="10"/>
        <v>3</v>
      </c>
      <c r="R247" s="45" t="s">
        <v>19</v>
      </c>
      <c r="S247" s="45" t="s">
        <v>24</v>
      </c>
    </row>
    <row r="248" spans="1:19" s="45" customFormat="1" ht="15.75">
      <c r="A248" s="31">
        <v>619</v>
      </c>
      <c r="B248" s="31" t="s">
        <v>643</v>
      </c>
      <c r="C248" s="31" t="s">
        <v>195</v>
      </c>
      <c r="D248" s="31"/>
      <c r="E248" s="31"/>
      <c r="F248" s="31">
        <v>9852890104</v>
      </c>
      <c r="G248" s="31"/>
      <c r="H248" s="31" t="s">
        <v>27</v>
      </c>
      <c r="I248" s="43" t="s">
        <v>17</v>
      </c>
      <c r="J248" s="32" t="s">
        <v>636</v>
      </c>
      <c r="K248" s="32">
        <v>475</v>
      </c>
      <c r="L248" s="27">
        <f t="shared" si="10"/>
        <v>2</v>
      </c>
      <c r="R248" s="45" t="s">
        <v>28</v>
      </c>
      <c r="S248" s="45" t="s">
        <v>20</v>
      </c>
    </row>
    <row r="249" spans="1:19" s="45" customFormat="1" ht="15.75">
      <c r="A249" s="31">
        <v>706</v>
      </c>
      <c r="B249" s="31" t="s">
        <v>644</v>
      </c>
      <c r="C249" s="31" t="s">
        <v>395</v>
      </c>
      <c r="D249" s="31"/>
      <c r="E249" s="31"/>
      <c r="F249" s="31">
        <v>7250224941</v>
      </c>
      <c r="G249" s="31">
        <v>9717428091</v>
      </c>
      <c r="H249" s="31" t="s">
        <v>268</v>
      </c>
      <c r="I249" s="52" t="s">
        <v>212</v>
      </c>
      <c r="J249" s="32" t="s">
        <v>636</v>
      </c>
      <c r="K249" s="32">
        <v>550</v>
      </c>
      <c r="L249" s="27">
        <f t="shared" si="10"/>
        <v>3</v>
      </c>
      <c r="R249" s="45" t="s">
        <v>19</v>
      </c>
      <c r="S249" s="45" t="s">
        <v>20</v>
      </c>
    </row>
    <row r="250" spans="1:19" s="45" customFormat="1" ht="15.75">
      <c r="A250" s="31">
        <v>308</v>
      </c>
      <c r="B250" s="31" t="s">
        <v>645</v>
      </c>
      <c r="C250" s="31" t="s">
        <v>646</v>
      </c>
      <c r="D250" s="31"/>
      <c r="E250" s="31"/>
      <c r="F250" s="31"/>
      <c r="G250" s="31">
        <v>6200003428</v>
      </c>
      <c r="H250" s="31" t="s">
        <v>287</v>
      </c>
      <c r="I250" s="43" t="s">
        <v>17</v>
      </c>
      <c r="J250" s="32" t="s">
        <v>636</v>
      </c>
      <c r="K250" s="32">
        <v>550</v>
      </c>
      <c r="L250" s="27">
        <f t="shared" si="10"/>
        <v>1</v>
      </c>
      <c r="R250" s="45" t="s">
        <v>28</v>
      </c>
      <c r="S250" s="45" t="s">
        <v>20</v>
      </c>
    </row>
    <row r="251" spans="1:19" s="45" customFormat="1" ht="15.75">
      <c r="A251" s="31">
        <v>518</v>
      </c>
      <c r="B251" s="31" t="s">
        <v>647</v>
      </c>
      <c r="C251" s="31" t="s">
        <v>80</v>
      </c>
      <c r="D251" s="31"/>
      <c r="E251" s="31"/>
      <c r="F251" s="31"/>
      <c r="G251" s="31">
        <v>9955038293</v>
      </c>
      <c r="H251" s="31" t="s">
        <v>66</v>
      </c>
      <c r="I251" s="43" t="s">
        <v>43</v>
      </c>
      <c r="J251" s="32" t="s">
        <v>636</v>
      </c>
      <c r="K251" s="32">
        <v>525</v>
      </c>
      <c r="L251" s="27">
        <f t="shared" si="10"/>
        <v>3</v>
      </c>
      <c r="R251" s="45" t="s">
        <v>19</v>
      </c>
      <c r="S251" s="45" t="s">
        <v>20</v>
      </c>
    </row>
    <row r="252" spans="1:19" s="45" customFormat="1">
      <c r="A252" s="98">
        <v>227</v>
      </c>
      <c r="B252" s="98" t="s">
        <v>648</v>
      </c>
      <c r="C252" s="98" t="s">
        <v>649</v>
      </c>
      <c r="D252" s="98"/>
      <c r="E252" s="98"/>
      <c r="F252" s="98"/>
      <c r="G252" s="31">
        <v>9939592130</v>
      </c>
      <c r="H252" s="31" t="s">
        <v>353</v>
      </c>
      <c r="I252" s="43" t="s">
        <v>210</v>
      </c>
      <c r="J252" s="32" t="s">
        <v>636</v>
      </c>
      <c r="K252" s="32">
        <v>475</v>
      </c>
      <c r="L252" s="27">
        <f t="shared" si="10"/>
        <v>1</v>
      </c>
      <c r="R252" s="45" t="s">
        <v>19</v>
      </c>
      <c r="S252" s="45" t="s">
        <v>20</v>
      </c>
    </row>
    <row r="253" spans="1:19" s="45" customFormat="1" ht="15.75">
      <c r="A253" s="31">
        <v>295</v>
      </c>
      <c r="B253" s="31" t="s">
        <v>650</v>
      </c>
      <c r="C253" s="31" t="s">
        <v>136</v>
      </c>
      <c r="D253" s="31"/>
      <c r="E253" s="31"/>
      <c r="F253" s="31"/>
      <c r="G253" s="31">
        <v>9931136587</v>
      </c>
      <c r="H253" s="31" t="s">
        <v>36</v>
      </c>
      <c r="I253" s="43" t="s">
        <v>37</v>
      </c>
      <c r="J253" s="32" t="s">
        <v>636</v>
      </c>
      <c r="K253" s="32">
        <v>375</v>
      </c>
      <c r="L253" s="27">
        <f t="shared" si="10"/>
        <v>3</v>
      </c>
      <c r="R253" s="45" t="s">
        <v>28</v>
      </c>
      <c r="S253" s="45" t="s">
        <v>24</v>
      </c>
    </row>
    <row r="254" spans="1:19" s="45" customFormat="1" ht="15.75">
      <c r="A254" s="31">
        <v>563</v>
      </c>
      <c r="B254" s="31" t="s">
        <v>651</v>
      </c>
      <c r="C254" s="31" t="s">
        <v>562</v>
      </c>
      <c r="D254" s="31"/>
      <c r="E254" s="31"/>
      <c r="F254" s="31"/>
      <c r="G254" s="31">
        <v>9939491243</v>
      </c>
      <c r="H254" s="31" t="s">
        <v>563</v>
      </c>
      <c r="I254" s="43" t="s">
        <v>43</v>
      </c>
      <c r="J254" s="32" t="s">
        <v>636</v>
      </c>
      <c r="K254" s="32">
        <v>550</v>
      </c>
      <c r="L254" s="27">
        <f t="shared" si="10"/>
        <v>2</v>
      </c>
      <c r="R254" s="45" t="s">
        <v>28</v>
      </c>
      <c r="S254" s="45" t="s">
        <v>20</v>
      </c>
    </row>
    <row r="255" spans="1:19" s="45" customFormat="1" ht="15.75">
      <c r="A255" s="31">
        <v>573</v>
      </c>
      <c r="B255" s="31" t="s">
        <v>652</v>
      </c>
      <c r="C255" s="31" t="s">
        <v>177</v>
      </c>
      <c r="D255" s="31"/>
      <c r="E255" s="31"/>
      <c r="F255" s="31"/>
      <c r="G255" s="31">
        <v>7765969306</v>
      </c>
      <c r="H255" s="31" t="s">
        <v>178</v>
      </c>
      <c r="I255" s="43" t="s">
        <v>17</v>
      </c>
      <c r="J255" s="32" t="s">
        <v>636</v>
      </c>
      <c r="K255" s="32">
        <v>475</v>
      </c>
      <c r="L255" s="27">
        <f t="shared" si="10"/>
        <v>2</v>
      </c>
      <c r="R255" s="45" t="s">
        <v>28</v>
      </c>
      <c r="S255" s="45" t="s">
        <v>20</v>
      </c>
    </row>
    <row r="256" spans="1:19" s="45" customFormat="1" ht="15.75">
      <c r="A256" s="31">
        <v>681</v>
      </c>
      <c r="B256" s="31" t="s">
        <v>653</v>
      </c>
      <c r="C256" s="31" t="s">
        <v>402</v>
      </c>
      <c r="D256" s="31"/>
      <c r="E256" s="31"/>
      <c r="F256" s="31">
        <v>9123445008</v>
      </c>
      <c r="G256" s="31"/>
      <c r="H256" s="31" t="s">
        <v>403</v>
      </c>
      <c r="I256" s="43" t="s">
        <v>214</v>
      </c>
      <c r="J256" s="32" t="s">
        <v>636</v>
      </c>
      <c r="K256" s="32">
        <v>550</v>
      </c>
      <c r="L256" s="27">
        <f t="shared" si="10"/>
        <v>2</v>
      </c>
      <c r="R256" s="45" t="s">
        <v>28</v>
      </c>
      <c r="S256" s="45" t="s">
        <v>20</v>
      </c>
    </row>
    <row r="257" spans="1:19" s="47" customFormat="1" ht="15.75">
      <c r="A257" s="31">
        <v>678</v>
      </c>
      <c r="B257" s="31" t="s">
        <v>654</v>
      </c>
      <c r="C257" s="31" t="s">
        <v>655</v>
      </c>
      <c r="D257" s="31"/>
      <c r="E257" s="31"/>
      <c r="F257" s="31">
        <v>6207571373</v>
      </c>
      <c r="G257" s="31"/>
      <c r="H257" s="31" t="s">
        <v>362</v>
      </c>
      <c r="I257" s="43" t="s">
        <v>37</v>
      </c>
      <c r="J257" s="32" t="s">
        <v>636</v>
      </c>
      <c r="K257" s="32">
        <v>500</v>
      </c>
      <c r="L257" s="27">
        <f t="shared" si="10"/>
        <v>1</v>
      </c>
      <c r="R257" s="45" t="s">
        <v>28</v>
      </c>
      <c r="S257" s="45" t="s">
        <v>24</v>
      </c>
    </row>
    <row r="258" spans="1:19" s="45" customFormat="1" ht="15.75">
      <c r="A258" s="31">
        <v>673</v>
      </c>
      <c r="B258" s="31" t="s">
        <v>656</v>
      </c>
      <c r="C258" s="31" t="s">
        <v>553</v>
      </c>
      <c r="D258" s="31"/>
      <c r="E258" s="31"/>
      <c r="F258" s="31">
        <v>8002063599</v>
      </c>
      <c r="G258" s="31">
        <v>8789893788</v>
      </c>
      <c r="H258" s="31" t="s">
        <v>48</v>
      </c>
      <c r="I258" s="43" t="s">
        <v>17</v>
      </c>
      <c r="J258" s="32" t="s">
        <v>636</v>
      </c>
      <c r="K258" s="32">
        <v>475</v>
      </c>
      <c r="L258" s="27">
        <f t="shared" si="10"/>
        <v>2</v>
      </c>
      <c r="R258" s="45" t="s">
        <v>28</v>
      </c>
      <c r="S258" s="45" t="s">
        <v>24</v>
      </c>
    </row>
    <row r="259" spans="1:19" s="45" customFormat="1" ht="15.75">
      <c r="A259" s="31">
        <v>480</v>
      </c>
      <c r="B259" s="31" t="s">
        <v>657</v>
      </c>
      <c r="C259" s="31" t="s">
        <v>658</v>
      </c>
      <c r="D259" s="31"/>
      <c r="E259" s="31" t="s">
        <v>659</v>
      </c>
      <c r="F259" s="31">
        <v>6289111433</v>
      </c>
      <c r="G259" s="31">
        <v>9007186221</v>
      </c>
      <c r="H259" s="31" t="s">
        <v>299</v>
      </c>
      <c r="I259" s="43" t="s">
        <v>213</v>
      </c>
      <c r="J259" s="32" t="s">
        <v>636</v>
      </c>
      <c r="K259" s="32">
        <v>475</v>
      </c>
      <c r="L259" s="27">
        <f t="shared" si="10"/>
        <v>1</v>
      </c>
      <c r="M259" s="228" t="s">
        <v>300</v>
      </c>
      <c r="N259" s="229"/>
      <c r="O259" s="229"/>
      <c r="R259" s="45" t="s">
        <v>28</v>
      </c>
      <c r="S259" s="45" t="s">
        <v>24</v>
      </c>
    </row>
    <row r="260" spans="1:19" s="47" customFormat="1" ht="15.75">
      <c r="A260" s="31">
        <v>353</v>
      </c>
      <c r="B260" s="31" t="s">
        <v>660</v>
      </c>
      <c r="C260" s="31" t="s">
        <v>661</v>
      </c>
      <c r="D260" s="31"/>
      <c r="E260" s="31"/>
      <c r="F260" s="31"/>
      <c r="G260" s="31">
        <v>9852051255</v>
      </c>
      <c r="H260" s="31" t="s">
        <v>319</v>
      </c>
      <c r="I260" s="43" t="s">
        <v>17</v>
      </c>
      <c r="J260" s="32" t="s">
        <v>636</v>
      </c>
      <c r="K260" s="32">
        <v>475</v>
      </c>
      <c r="L260" s="27">
        <f t="shared" si="10"/>
        <v>1</v>
      </c>
      <c r="R260" s="45" t="s">
        <v>28</v>
      </c>
      <c r="S260" s="45" t="s">
        <v>24</v>
      </c>
    </row>
    <row r="261" spans="1:19" s="56" customFormat="1" ht="15.75">
      <c r="A261" s="31">
        <v>305</v>
      </c>
      <c r="B261" s="31" t="s">
        <v>662</v>
      </c>
      <c r="C261" s="31" t="s">
        <v>663</v>
      </c>
      <c r="D261" s="31"/>
      <c r="E261" s="31"/>
      <c r="F261" s="31"/>
      <c r="G261" s="31">
        <v>8987229322</v>
      </c>
      <c r="H261" s="31" t="s">
        <v>42</v>
      </c>
      <c r="I261" s="43" t="s">
        <v>43</v>
      </c>
      <c r="J261" s="32" t="s">
        <v>636</v>
      </c>
      <c r="K261" s="32">
        <v>450</v>
      </c>
      <c r="L261" s="27">
        <f t="shared" si="10"/>
        <v>1</v>
      </c>
      <c r="R261" s="45" t="s">
        <v>28</v>
      </c>
      <c r="S261" s="45" t="s">
        <v>20</v>
      </c>
    </row>
    <row r="262" spans="1:19" s="45" customFormat="1" ht="15.75">
      <c r="A262" s="31">
        <v>677</v>
      </c>
      <c r="B262" s="31" t="s">
        <v>664</v>
      </c>
      <c r="C262" s="31" t="s">
        <v>665</v>
      </c>
      <c r="D262" s="31"/>
      <c r="E262" s="31"/>
      <c r="F262" s="31">
        <v>9006578872</v>
      </c>
      <c r="G262" s="31"/>
      <c r="H262" s="31" t="s">
        <v>547</v>
      </c>
      <c r="I262" s="43" t="s">
        <v>214</v>
      </c>
      <c r="J262" s="32" t="s">
        <v>636</v>
      </c>
      <c r="K262" s="32">
        <v>550</v>
      </c>
      <c r="L262" s="27">
        <f t="shared" si="10"/>
        <v>1</v>
      </c>
      <c r="R262" s="45" t="s">
        <v>19</v>
      </c>
      <c r="S262" s="45" t="s">
        <v>20</v>
      </c>
    </row>
    <row r="263" spans="1:19" s="45" customFormat="1" ht="15.75">
      <c r="A263" s="31">
        <v>779</v>
      </c>
      <c r="B263" s="31" t="s">
        <v>666</v>
      </c>
      <c r="C263" s="31" t="s">
        <v>302</v>
      </c>
      <c r="D263" s="31"/>
      <c r="E263" s="31"/>
      <c r="F263" s="31">
        <v>9934986930</v>
      </c>
      <c r="G263" s="31">
        <v>834069660</v>
      </c>
      <c r="H263" s="31" t="s">
        <v>66</v>
      </c>
      <c r="I263" s="43" t="s">
        <v>43</v>
      </c>
      <c r="J263" s="32" t="s">
        <v>636</v>
      </c>
      <c r="K263" s="32">
        <v>525</v>
      </c>
      <c r="L263" s="27">
        <f t="shared" si="10"/>
        <v>3</v>
      </c>
      <c r="R263" s="45" t="s">
        <v>28</v>
      </c>
      <c r="S263" s="45" t="s">
        <v>20</v>
      </c>
    </row>
    <row r="264" spans="1:19" s="45" customFormat="1" ht="15.75">
      <c r="A264" s="31">
        <v>239</v>
      </c>
      <c r="B264" s="31" t="s">
        <v>667</v>
      </c>
      <c r="C264" s="31" t="s">
        <v>668</v>
      </c>
      <c r="D264" s="31"/>
      <c r="E264" s="31"/>
      <c r="F264" s="31"/>
      <c r="G264" s="31">
        <v>9097779955</v>
      </c>
      <c r="H264" s="31" t="s">
        <v>268</v>
      </c>
      <c r="I264" s="52" t="s">
        <v>212</v>
      </c>
      <c r="J264" s="32" t="s">
        <v>636</v>
      </c>
      <c r="K264" s="32">
        <v>550</v>
      </c>
      <c r="L264" s="27">
        <f t="shared" si="10"/>
        <v>1</v>
      </c>
      <c r="R264" s="45" t="s">
        <v>19</v>
      </c>
      <c r="S264" s="45" t="s">
        <v>24</v>
      </c>
    </row>
    <row r="265" spans="1:19" s="45" customFormat="1" ht="15.75">
      <c r="A265" s="31">
        <v>579</v>
      </c>
      <c r="B265" s="31" t="s">
        <v>669</v>
      </c>
      <c r="C265" s="31" t="s">
        <v>340</v>
      </c>
      <c r="D265" s="31"/>
      <c r="E265" s="31"/>
      <c r="F265" s="31"/>
      <c r="G265" s="31">
        <v>9006923171</v>
      </c>
      <c r="H265" s="31" t="s">
        <v>268</v>
      </c>
      <c r="I265" s="52" t="s">
        <v>212</v>
      </c>
      <c r="J265" s="32" t="s">
        <v>636</v>
      </c>
      <c r="K265" s="32">
        <v>550</v>
      </c>
      <c r="L265" s="27">
        <f t="shared" si="10"/>
        <v>3</v>
      </c>
      <c r="R265" s="45" t="s">
        <v>19</v>
      </c>
      <c r="S265" s="45" t="s">
        <v>20</v>
      </c>
    </row>
    <row r="266" spans="1:19" s="45" customFormat="1" ht="15.75">
      <c r="A266" s="31">
        <v>293</v>
      </c>
      <c r="B266" s="31" t="s">
        <v>670</v>
      </c>
      <c r="C266" s="31" t="s">
        <v>671</v>
      </c>
      <c r="D266" s="31"/>
      <c r="E266" s="31"/>
      <c r="F266" s="31">
        <v>7761078338</v>
      </c>
      <c r="G266" s="31">
        <v>8084986507</v>
      </c>
      <c r="H266" s="31" t="s">
        <v>42</v>
      </c>
      <c r="I266" s="43" t="s">
        <v>43</v>
      </c>
      <c r="J266" s="32" t="s">
        <v>636</v>
      </c>
      <c r="K266" s="32">
        <v>450</v>
      </c>
      <c r="L266" s="27">
        <f t="shared" si="10"/>
        <v>1</v>
      </c>
      <c r="R266" s="45" t="s">
        <v>28</v>
      </c>
      <c r="S266" s="45" t="s">
        <v>24</v>
      </c>
    </row>
    <row r="267" spans="1:19" s="45" customFormat="1" ht="15.75">
      <c r="A267" s="31">
        <v>578</v>
      </c>
      <c r="B267" s="31" t="s">
        <v>672</v>
      </c>
      <c r="C267" s="31" t="s">
        <v>340</v>
      </c>
      <c r="D267" s="31"/>
      <c r="E267" s="31"/>
      <c r="F267" s="31"/>
      <c r="G267" s="31">
        <v>9006923171</v>
      </c>
      <c r="H267" s="31" t="s">
        <v>268</v>
      </c>
      <c r="I267" s="52" t="s">
        <v>212</v>
      </c>
      <c r="J267" s="32" t="s">
        <v>636</v>
      </c>
      <c r="K267" s="32">
        <v>550</v>
      </c>
      <c r="L267" s="27">
        <f t="shared" si="10"/>
        <v>3</v>
      </c>
      <c r="R267" s="45" t="s">
        <v>19</v>
      </c>
      <c r="S267" s="45" t="s">
        <v>24</v>
      </c>
    </row>
    <row r="268" spans="1:19" s="45" customFormat="1" ht="15.75">
      <c r="A268" s="31">
        <v>288</v>
      </c>
      <c r="B268" s="31" t="s">
        <v>673</v>
      </c>
      <c r="C268" s="31" t="s">
        <v>494</v>
      </c>
      <c r="D268" s="31"/>
      <c r="E268" s="31"/>
      <c r="F268" s="31"/>
      <c r="G268" s="31">
        <v>8897760269</v>
      </c>
      <c r="H268" s="31" t="s">
        <v>495</v>
      </c>
      <c r="I268" s="43" t="s">
        <v>214</v>
      </c>
      <c r="J268" s="32" t="s">
        <v>636</v>
      </c>
      <c r="K268" s="32">
        <v>600</v>
      </c>
      <c r="L268" s="27">
        <f t="shared" si="10"/>
        <v>2</v>
      </c>
      <c r="R268" s="45" t="s">
        <v>28</v>
      </c>
      <c r="S268" s="45" t="s">
        <v>20</v>
      </c>
    </row>
    <row r="269" spans="1:19" s="45" customFormat="1" ht="15.75">
      <c r="A269" s="31">
        <v>709</v>
      </c>
      <c r="B269" s="31" t="s">
        <v>674</v>
      </c>
      <c r="C269" s="31" t="s">
        <v>675</v>
      </c>
      <c r="D269" s="31"/>
      <c r="E269" s="31"/>
      <c r="F269" s="31">
        <v>7543045422</v>
      </c>
      <c r="G269" s="31">
        <v>9973669972</v>
      </c>
      <c r="H269" s="31" t="s">
        <v>268</v>
      </c>
      <c r="I269" s="52" t="s">
        <v>212</v>
      </c>
      <c r="J269" s="32" t="s">
        <v>636</v>
      </c>
      <c r="K269" s="32">
        <v>550</v>
      </c>
      <c r="L269" s="27">
        <f t="shared" si="10"/>
        <v>1</v>
      </c>
      <c r="R269" s="45" t="s">
        <v>19</v>
      </c>
      <c r="S269" s="45" t="s">
        <v>24</v>
      </c>
    </row>
    <row r="270" spans="1:19" s="45" customFormat="1" ht="15.75">
      <c r="A270" s="31">
        <v>242</v>
      </c>
      <c r="B270" s="31" t="s">
        <v>676</v>
      </c>
      <c r="C270" s="31" t="s">
        <v>233</v>
      </c>
      <c r="D270" s="31"/>
      <c r="E270" s="31"/>
      <c r="F270" s="31">
        <v>7759984063</v>
      </c>
      <c r="G270" s="31">
        <v>9955821202</v>
      </c>
      <c r="H270" s="31" t="s">
        <v>234</v>
      </c>
      <c r="I270" s="43" t="s">
        <v>213</v>
      </c>
      <c r="J270" s="32" t="s">
        <v>636</v>
      </c>
      <c r="K270" s="32">
        <v>475</v>
      </c>
      <c r="L270" s="27">
        <f t="shared" si="10"/>
        <v>2</v>
      </c>
      <c r="R270" s="45" t="s">
        <v>19</v>
      </c>
      <c r="S270" s="45" t="s">
        <v>24</v>
      </c>
    </row>
    <row r="271" spans="1:19" s="45" customFormat="1" ht="15.75">
      <c r="A271" s="31">
        <v>228</v>
      </c>
      <c r="B271" s="31" t="s">
        <v>677</v>
      </c>
      <c r="C271" s="31" t="s">
        <v>678</v>
      </c>
      <c r="D271" s="31"/>
      <c r="E271" s="31"/>
      <c r="F271" s="31">
        <v>8294718805</v>
      </c>
      <c r="G271" s="31">
        <v>7091796229</v>
      </c>
      <c r="H271" s="31" t="s">
        <v>275</v>
      </c>
      <c r="I271" s="52" t="s">
        <v>212</v>
      </c>
      <c r="J271" s="32" t="s">
        <v>636</v>
      </c>
      <c r="K271" s="32">
        <v>375</v>
      </c>
      <c r="L271" s="27">
        <f t="shared" si="10"/>
        <v>1</v>
      </c>
      <c r="M271" s="228"/>
      <c r="N271" s="229"/>
      <c r="R271" s="45" t="s">
        <v>28</v>
      </c>
      <c r="S271" s="45" t="s">
        <v>24</v>
      </c>
    </row>
    <row r="272" spans="1:19" s="45" customFormat="1" ht="15.75">
      <c r="A272" s="31">
        <v>722</v>
      </c>
      <c r="B272" s="31" t="s">
        <v>679</v>
      </c>
      <c r="C272" s="31" t="s">
        <v>512</v>
      </c>
      <c r="D272" s="31"/>
      <c r="E272" s="31"/>
      <c r="F272" s="31" t="s">
        <v>513</v>
      </c>
      <c r="G272" s="31">
        <v>6203081124</v>
      </c>
      <c r="H272" s="31" t="s">
        <v>260</v>
      </c>
      <c r="I272" s="43" t="s">
        <v>214</v>
      </c>
      <c r="J272" s="32" t="s">
        <v>636</v>
      </c>
      <c r="K272" s="31">
        <v>600</v>
      </c>
      <c r="L272" s="27">
        <f t="shared" si="10"/>
        <v>2</v>
      </c>
      <c r="R272" s="45" t="s">
        <v>28</v>
      </c>
      <c r="S272" s="45" t="s">
        <v>20</v>
      </c>
    </row>
    <row r="273" spans="1:19" s="45" customFormat="1" ht="15.75">
      <c r="A273" s="31">
        <v>386</v>
      </c>
      <c r="B273" s="31" t="s">
        <v>680</v>
      </c>
      <c r="C273" s="31" t="s">
        <v>681</v>
      </c>
      <c r="D273" s="31"/>
      <c r="E273" s="31"/>
      <c r="F273" s="31"/>
      <c r="G273" s="31">
        <v>8507004443</v>
      </c>
      <c r="H273" s="31" t="s">
        <v>139</v>
      </c>
      <c r="I273" s="43" t="s">
        <v>17</v>
      </c>
      <c r="J273" s="32" t="s">
        <v>636</v>
      </c>
      <c r="K273" s="32">
        <v>475</v>
      </c>
      <c r="L273" s="27">
        <f t="shared" si="10"/>
        <v>1</v>
      </c>
      <c r="R273" s="45" t="s">
        <v>28</v>
      </c>
      <c r="S273" s="45" t="s">
        <v>24</v>
      </c>
    </row>
    <row r="274" spans="1:19" s="31" customFormat="1" ht="15.75">
      <c r="A274" s="28">
        <v>632</v>
      </c>
      <c r="B274" s="28" t="s">
        <v>682</v>
      </c>
      <c r="C274" s="28" t="s">
        <v>683</v>
      </c>
      <c r="D274" s="28"/>
      <c r="E274" s="28" t="s">
        <v>15</v>
      </c>
      <c r="F274" s="28">
        <v>8747971007</v>
      </c>
      <c r="G274" s="28">
        <v>9693014826</v>
      </c>
      <c r="H274" s="28" t="s">
        <v>27</v>
      </c>
      <c r="I274" s="43" t="s">
        <v>17</v>
      </c>
      <c r="J274" s="29" t="s">
        <v>636</v>
      </c>
      <c r="K274" s="29">
        <v>475</v>
      </c>
      <c r="L274" s="27">
        <f t="shared" si="10"/>
        <v>1</v>
      </c>
      <c r="R274" s="45" t="s">
        <v>28</v>
      </c>
      <c r="S274" s="45" t="s">
        <v>20</v>
      </c>
    </row>
    <row r="275" spans="1:19" s="38" customFormat="1" ht="15.75">
      <c r="A275" s="33">
        <v>373</v>
      </c>
      <c r="B275" s="33" t="s">
        <v>684</v>
      </c>
      <c r="C275" s="33" t="s">
        <v>344</v>
      </c>
      <c r="D275" s="33"/>
      <c r="E275" s="33" t="s">
        <v>51</v>
      </c>
      <c r="F275" s="33"/>
      <c r="G275" s="33">
        <v>8507004443</v>
      </c>
      <c r="H275" s="33" t="s">
        <v>319</v>
      </c>
      <c r="I275" s="43" t="s">
        <v>17</v>
      </c>
      <c r="J275" s="34" t="s">
        <v>636</v>
      </c>
      <c r="K275" s="34">
        <v>475</v>
      </c>
      <c r="L275" s="27">
        <f t="shared" si="10"/>
        <v>2</v>
      </c>
      <c r="R275" s="45" t="s">
        <v>28</v>
      </c>
      <c r="S275" s="45" t="s">
        <v>20</v>
      </c>
    </row>
    <row r="276" spans="1:19" s="45" customFormat="1" ht="15.75">
      <c r="A276" s="31">
        <v>588</v>
      </c>
      <c r="B276" s="31" t="s">
        <v>220</v>
      </c>
      <c r="C276" s="31" t="s">
        <v>221</v>
      </c>
      <c r="D276" s="31"/>
      <c r="E276" s="31"/>
      <c r="F276" s="31"/>
      <c r="G276" s="31">
        <v>7979943296</v>
      </c>
      <c r="H276" s="31" t="s">
        <v>222</v>
      </c>
      <c r="I276" s="43" t="s">
        <v>37</v>
      </c>
      <c r="J276" s="32" t="s">
        <v>223</v>
      </c>
      <c r="K276" s="32">
        <v>500</v>
      </c>
      <c r="L276" s="27">
        <f t="shared" si="10"/>
        <v>2</v>
      </c>
      <c r="R276" s="45" t="s">
        <v>28</v>
      </c>
      <c r="S276" s="45" t="s">
        <v>24</v>
      </c>
    </row>
    <row r="277" spans="1:19" s="45" customFormat="1" ht="15.75">
      <c r="A277" s="31">
        <v>668</v>
      </c>
      <c r="B277" s="31" t="s">
        <v>224</v>
      </c>
      <c r="C277" s="31" t="s">
        <v>225</v>
      </c>
      <c r="D277" s="31"/>
      <c r="E277" s="31"/>
      <c r="F277" s="31">
        <v>8250989593</v>
      </c>
      <c r="G277" s="31"/>
      <c r="H277" s="31" t="s">
        <v>100</v>
      </c>
      <c r="I277" s="43" t="s">
        <v>17</v>
      </c>
      <c r="J277" s="32" t="s">
        <v>223</v>
      </c>
      <c r="K277" s="32">
        <v>475</v>
      </c>
      <c r="L277" s="27">
        <f t="shared" si="10"/>
        <v>1</v>
      </c>
      <c r="R277" s="45" t="s">
        <v>28</v>
      </c>
      <c r="S277" s="45" t="s">
        <v>20</v>
      </c>
    </row>
    <row r="278" spans="1:19" s="45" customFormat="1" ht="15.75">
      <c r="A278" s="31">
        <v>476</v>
      </c>
      <c r="B278" s="31" t="s">
        <v>226</v>
      </c>
      <c r="C278" s="31" t="s">
        <v>227</v>
      </c>
      <c r="D278" s="31"/>
      <c r="E278" s="31"/>
      <c r="F278" s="31"/>
      <c r="G278" s="31">
        <v>9939602287</v>
      </c>
      <c r="H278" s="31" t="s">
        <v>228</v>
      </c>
      <c r="I278" s="43" t="s">
        <v>17</v>
      </c>
      <c r="J278" s="32" t="s">
        <v>223</v>
      </c>
      <c r="K278" s="32">
        <v>650</v>
      </c>
      <c r="L278" s="27">
        <f t="shared" si="10"/>
        <v>1</v>
      </c>
      <c r="R278" s="45" t="s">
        <v>28</v>
      </c>
      <c r="S278" s="45" t="s">
        <v>24</v>
      </c>
    </row>
    <row r="279" spans="1:19" s="45" customFormat="1" ht="15.75">
      <c r="A279" s="31">
        <v>283</v>
      </c>
      <c r="B279" s="31" t="s">
        <v>229</v>
      </c>
      <c r="C279" s="31" t="s">
        <v>230</v>
      </c>
      <c r="D279" s="31"/>
      <c r="E279" s="31"/>
      <c r="F279" s="31"/>
      <c r="G279" s="31">
        <v>9661182462</v>
      </c>
      <c r="H279" s="31" t="s">
        <v>231</v>
      </c>
      <c r="I279" s="43" t="s">
        <v>213</v>
      </c>
      <c r="J279" s="32" t="s">
        <v>223</v>
      </c>
      <c r="K279" s="32">
        <v>475</v>
      </c>
      <c r="L279" s="27">
        <f t="shared" si="10"/>
        <v>1</v>
      </c>
      <c r="R279" s="45" t="s">
        <v>19</v>
      </c>
      <c r="S279" s="45" t="s">
        <v>24</v>
      </c>
    </row>
    <row r="280" spans="1:19" s="45" customFormat="1" ht="15.75">
      <c r="A280" s="31">
        <v>593</v>
      </c>
      <c r="B280" s="31" t="s">
        <v>232</v>
      </c>
      <c r="C280" s="31" t="s">
        <v>233</v>
      </c>
      <c r="D280" s="31"/>
      <c r="E280" s="31"/>
      <c r="F280" s="31"/>
      <c r="G280" s="31">
        <v>9955821202</v>
      </c>
      <c r="H280" s="31" t="s">
        <v>234</v>
      </c>
      <c r="I280" s="43" t="s">
        <v>213</v>
      </c>
      <c r="J280" s="32" t="s">
        <v>223</v>
      </c>
      <c r="K280" s="32">
        <v>475</v>
      </c>
      <c r="L280" s="27">
        <f t="shared" si="10"/>
        <v>2</v>
      </c>
      <c r="R280" s="45" t="s">
        <v>19</v>
      </c>
      <c r="S280" s="45" t="s">
        <v>20</v>
      </c>
    </row>
    <row r="281" spans="1:19" s="45" customFormat="1" ht="15.75">
      <c r="A281" s="31">
        <v>290</v>
      </c>
      <c r="B281" s="31" t="s">
        <v>235</v>
      </c>
      <c r="C281" s="31" t="s">
        <v>236</v>
      </c>
      <c r="D281" s="31"/>
      <c r="E281" s="31"/>
      <c r="F281" s="31"/>
      <c r="G281" s="31">
        <v>9097883368</v>
      </c>
      <c r="H281" s="31" t="s">
        <v>115</v>
      </c>
      <c r="I281" s="43" t="s">
        <v>43</v>
      </c>
      <c r="J281" s="32" t="s">
        <v>223</v>
      </c>
      <c r="K281" s="32">
        <v>350</v>
      </c>
      <c r="L281" s="27">
        <f t="shared" si="10"/>
        <v>2</v>
      </c>
      <c r="R281" s="45" t="s">
        <v>28</v>
      </c>
      <c r="S281" s="45" t="s">
        <v>24</v>
      </c>
    </row>
    <row r="282" spans="1:19" s="47" customFormat="1" ht="15.75">
      <c r="A282" s="31">
        <v>545</v>
      </c>
      <c r="B282" s="31" t="s">
        <v>237</v>
      </c>
      <c r="C282" s="31" t="s">
        <v>238</v>
      </c>
      <c r="D282" s="31"/>
      <c r="E282" s="31"/>
      <c r="F282" s="31"/>
      <c r="G282" s="31">
        <v>9572699888</v>
      </c>
      <c r="H282" s="31" t="s">
        <v>33</v>
      </c>
      <c r="I282" s="43" t="s">
        <v>17</v>
      </c>
      <c r="J282" s="32" t="s">
        <v>223</v>
      </c>
      <c r="K282" s="32">
        <v>475</v>
      </c>
      <c r="L282" s="27">
        <f t="shared" si="10"/>
        <v>1</v>
      </c>
      <c r="R282" s="45" t="s">
        <v>28</v>
      </c>
      <c r="S282" s="45" t="s">
        <v>24</v>
      </c>
    </row>
    <row r="283" spans="1:19" s="45" customFormat="1" ht="15.75">
      <c r="A283" s="31">
        <v>298</v>
      </c>
      <c r="B283" s="31" t="s">
        <v>239</v>
      </c>
      <c r="C283" s="31" t="s">
        <v>240</v>
      </c>
      <c r="D283" s="31"/>
      <c r="E283" s="31"/>
      <c r="F283" s="31">
        <v>8867580216</v>
      </c>
      <c r="G283" s="31">
        <v>8867580216</v>
      </c>
      <c r="H283" s="31" t="s">
        <v>231</v>
      </c>
      <c r="I283" s="43" t="s">
        <v>213</v>
      </c>
      <c r="J283" s="32" t="s">
        <v>223</v>
      </c>
      <c r="K283" s="32">
        <v>475</v>
      </c>
      <c r="L283" s="27">
        <f t="shared" si="10"/>
        <v>2</v>
      </c>
      <c r="R283" s="45" t="s">
        <v>19</v>
      </c>
      <c r="S283" s="45" t="s">
        <v>24</v>
      </c>
    </row>
    <row r="284" spans="1:19" s="45" customFormat="1" ht="15.75">
      <c r="A284" s="31">
        <v>421</v>
      </c>
      <c r="B284" s="31" t="s">
        <v>241</v>
      </c>
      <c r="C284" s="31" t="s">
        <v>242</v>
      </c>
      <c r="D284" s="31"/>
      <c r="E284" s="31"/>
      <c r="F284" s="31"/>
      <c r="G284" s="31">
        <v>9931175606</v>
      </c>
      <c r="H284" s="31" t="s">
        <v>110</v>
      </c>
      <c r="I284" s="43" t="s">
        <v>43</v>
      </c>
      <c r="J284" s="32" t="s">
        <v>223</v>
      </c>
      <c r="K284" s="32">
        <v>350</v>
      </c>
      <c r="L284" s="27">
        <f t="shared" si="10"/>
        <v>1</v>
      </c>
      <c r="R284" s="45" t="s">
        <v>28</v>
      </c>
      <c r="S284" s="45" t="s">
        <v>20</v>
      </c>
    </row>
    <row r="285" spans="1:19" s="45" customFormat="1" ht="15.75">
      <c r="A285" s="31">
        <v>460</v>
      </c>
      <c r="B285" s="31" t="s">
        <v>243</v>
      </c>
      <c r="C285" s="31" t="s">
        <v>244</v>
      </c>
      <c r="D285" s="31"/>
      <c r="E285" s="31"/>
      <c r="F285" s="31">
        <v>9931831431</v>
      </c>
      <c r="G285" s="31">
        <v>9852639646</v>
      </c>
      <c r="H285" s="31" t="s">
        <v>100</v>
      </c>
      <c r="I285" s="43" t="s">
        <v>17</v>
      </c>
      <c r="J285" s="32" t="s">
        <v>223</v>
      </c>
      <c r="K285" s="32">
        <v>475</v>
      </c>
      <c r="L285" s="27">
        <f t="shared" ref="L285:L318" si="11">COUNTIF($C$15:$C$338,C285)</f>
        <v>1</v>
      </c>
      <c r="R285" s="45" t="s">
        <v>28</v>
      </c>
      <c r="S285" s="45" t="s">
        <v>24</v>
      </c>
    </row>
    <row r="286" spans="1:19" s="45" customFormat="1" ht="15.75">
      <c r="A286" s="31">
        <v>584</v>
      </c>
      <c r="B286" s="31" t="s">
        <v>245</v>
      </c>
      <c r="C286" s="31" t="s">
        <v>246</v>
      </c>
      <c r="D286" s="31"/>
      <c r="E286" s="31"/>
      <c r="F286" s="31"/>
      <c r="G286" s="31">
        <v>7759871139</v>
      </c>
      <c r="H286" s="31" t="s">
        <v>66</v>
      </c>
      <c r="I286" s="43" t="s">
        <v>43</v>
      </c>
      <c r="J286" s="32" t="s">
        <v>223</v>
      </c>
      <c r="K286" s="32">
        <v>525</v>
      </c>
      <c r="L286" s="27">
        <f t="shared" si="11"/>
        <v>1</v>
      </c>
      <c r="R286" s="45" t="s">
        <v>19</v>
      </c>
      <c r="S286" s="45" t="s">
        <v>24</v>
      </c>
    </row>
    <row r="287" spans="1:19" s="45" customFormat="1" ht="15.75">
      <c r="A287" s="31">
        <v>261</v>
      </c>
      <c r="B287" s="31" t="s">
        <v>247</v>
      </c>
      <c r="C287" s="31" t="s">
        <v>248</v>
      </c>
      <c r="D287" s="31"/>
      <c r="E287" s="31"/>
      <c r="F287" s="31"/>
      <c r="G287" s="31">
        <v>8083551908</v>
      </c>
      <c r="H287" s="31" t="s">
        <v>42</v>
      </c>
      <c r="I287" s="43" t="s">
        <v>37</v>
      </c>
      <c r="J287" s="32" t="s">
        <v>223</v>
      </c>
      <c r="K287" s="32">
        <v>450</v>
      </c>
      <c r="L287" s="27">
        <f t="shared" si="11"/>
        <v>2</v>
      </c>
      <c r="R287" s="45" t="s">
        <v>28</v>
      </c>
      <c r="S287" s="45" t="s">
        <v>24</v>
      </c>
    </row>
    <row r="288" spans="1:19" s="45" customFormat="1" ht="15.75">
      <c r="A288" s="31">
        <v>508</v>
      </c>
      <c r="B288" s="31" t="s">
        <v>249</v>
      </c>
      <c r="C288" s="31" t="s">
        <v>250</v>
      </c>
      <c r="D288" s="31"/>
      <c r="E288" s="31"/>
      <c r="F288" s="31"/>
      <c r="G288" s="31">
        <v>8084444525</v>
      </c>
      <c r="H288" s="31" t="s">
        <v>115</v>
      </c>
      <c r="I288" s="43" t="s">
        <v>43</v>
      </c>
      <c r="J288" s="32" t="s">
        <v>223</v>
      </c>
      <c r="K288" s="32">
        <v>350</v>
      </c>
      <c r="L288" s="27">
        <f t="shared" si="11"/>
        <v>2</v>
      </c>
      <c r="R288" s="45" t="s">
        <v>28</v>
      </c>
      <c r="S288" s="45" t="s">
        <v>24</v>
      </c>
    </row>
    <row r="289" spans="1:19" s="45" customFormat="1" ht="15.75">
      <c r="A289" s="31">
        <v>502</v>
      </c>
      <c r="B289" s="31" t="s">
        <v>251</v>
      </c>
      <c r="C289" s="31" t="s">
        <v>252</v>
      </c>
      <c r="D289" s="31"/>
      <c r="E289" s="31"/>
      <c r="F289" s="31"/>
      <c r="G289" s="31">
        <v>9934816376</v>
      </c>
      <c r="H289" s="31" t="s">
        <v>42</v>
      </c>
      <c r="I289" s="43" t="s">
        <v>43</v>
      </c>
      <c r="J289" s="32" t="s">
        <v>223</v>
      </c>
      <c r="K289" s="32">
        <v>450</v>
      </c>
      <c r="L289" s="27">
        <f t="shared" si="11"/>
        <v>1</v>
      </c>
      <c r="R289" s="45" t="s">
        <v>28</v>
      </c>
      <c r="S289" s="45" t="s">
        <v>24</v>
      </c>
    </row>
    <row r="290" spans="1:19" s="45" customFormat="1" ht="15.75">
      <c r="A290" s="31">
        <v>587</v>
      </c>
      <c r="B290" s="31" t="s">
        <v>253</v>
      </c>
      <c r="C290" s="31" t="s">
        <v>221</v>
      </c>
      <c r="D290" s="31"/>
      <c r="E290" s="31"/>
      <c r="F290" s="31"/>
      <c r="G290" s="31">
        <v>7979943296</v>
      </c>
      <c r="H290" s="31" t="s">
        <v>222</v>
      </c>
      <c r="I290" s="43" t="s">
        <v>37</v>
      </c>
      <c r="J290" s="32" t="s">
        <v>223</v>
      </c>
      <c r="K290" s="32">
        <v>500</v>
      </c>
      <c r="L290" s="27">
        <f t="shared" si="11"/>
        <v>2</v>
      </c>
      <c r="R290" s="45" t="s">
        <v>28</v>
      </c>
      <c r="S290" s="45" t="s">
        <v>24</v>
      </c>
    </row>
    <row r="291" spans="1:19" s="45" customFormat="1" ht="15.75">
      <c r="A291" s="31">
        <v>506</v>
      </c>
      <c r="B291" s="31" t="s">
        <v>254</v>
      </c>
      <c r="C291" s="31" t="s">
        <v>255</v>
      </c>
      <c r="D291" s="31"/>
      <c r="E291" s="31"/>
      <c r="F291" s="31"/>
      <c r="G291" s="31">
        <v>9934737964</v>
      </c>
      <c r="H291" s="31" t="s">
        <v>27</v>
      </c>
      <c r="I291" s="43" t="s">
        <v>17</v>
      </c>
      <c r="J291" s="32" t="s">
        <v>223</v>
      </c>
      <c r="K291" s="32">
        <v>475</v>
      </c>
      <c r="L291" s="27">
        <f t="shared" si="11"/>
        <v>1</v>
      </c>
      <c r="R291" s="45" t="s">
        <v>28</v>
      </c>
      <c r="S291" s="45" t="s">
        <v>24</v>
      </c>
    </row>
    <row r="292" spans="1:19" s="45" customFormat="1" ht="15.75">
      <c r="A292" s="31">
        <v>515</v>
      </c>
      <c r="B292" s="31" t="s">
        <v>256</v>
      </c>
      <c r="C292" s="31" t="s">
        <v>257</v>
      </c>
      <c r="D292" s="31"/>
      <c r="E292" s="31"/>
      <c r="F292" s="31"/>
      <c r="G292" s="31">
        <v>9852014312</v>
      </c>
      <c r="H292" s="31" t="s">
        <v>42</v>
      </c>
      <c r="I292" s="43" t="s">
        <v>43</v>
      </c>
      <c r="J292" s="32" t="s">
        <v>223</v>
      </c>
      <c r="K292" s="32">
        <v>450</v>
      </c>
      <c r="L292" s="27">
        <f t="shared" si="11"/>
        <v>1</v>
      </c>
      <c r="R292" s="45" t="s">
        <v>28</v>
      </c>
      <c r="S292" s="45" t="s">
        <v>20</v>
      </c>
    </row>
    <row r="293" spans="1:19" s="45" customFormat="1" ht="15.75">
      <c r="A293" s="31">
        <v>538</v>
      </c>
      <c r="B293" s="31" t="s">
        <v>258</v>
      </c>
      <c r="C293" s="31" t="s">
        <v>259</v>
      </c>
      <c r="D293" s="31"/>
      <c r="E293" s="31"/>
      <c r="F293" s="31"/>
      <c r="G293" s="31">
        <v>9560553954</v>
      </c>
      <c r="H293" s="31" t="s">
        <v>260</v>
      </c>
      <c r="I293" s="43" t="s">
        <v>214</v>
      </c>
      <c r="J293" s="32" t="s">
        <v>223</v>
      </c>
      <c r="K293" s="32">
        <v>600</v>
      </c>
      <c r="L293" s="27">
        <f t="shared" si="11"/>
        <v>1</v>
      </c>
      <c r="R293" s="45" t="s">
        <v>28</v>
      </c>
      <c r="S293" s="45" t="s">
        <v>24</v>
      </c>
    </row>
    <row r="294" spans="1:19" s="45" customFormat="1" ht="15.75">
      <c r="A294" s="33">
        <v>561</v>
      </c>
      <c r="B294" s="33" t="s">
        <v>261</v>
      </c>
      <c r="C294" s="33" t="s">
        <v>262</v>
      </c>
      <c r="D294" s="33"/>
      <c r="E294" s="33" t="s">
        <v>51</v>
      </c>
      <c r="F294" s="33"/>
      <c r="G294" s="33">
        <v>9934736921</v>
      </c>
      <c r="H294" s="33" t="s">
        <v>48</v>
      </c>
      <c r="I294" s="43" t="s">
        <v>17</v>
      </c>
      <c r="J294" s="34" t="s">
        <v>223</v>
      </c>
      <c r="K294" s="34">
        <v>475</v>
      </c>
      <c r="L294" s="27">
        <f t="shared" si="11"/>
        <v>1</v>
      </c>
      <c r="R294" s="45" t="s">
        <v>28</v>
      </c>
      <c r="S294" s="45" t="s">
        <v>20</v>
      </c>
    </row>
    <row r="295" spans="1:19" s="45" customFormat="1" ht="15.75">
      <c r="A295" s="31">
        <v>585</v>
      </c>
      <c r="B295" s="31" t="s">
        <v>263</v>
      </c>
      <c r="C295" s="31" t="s">
        <v>264</v>
      </c>
      <c r="D295" s="31"/>
      <c r="E295" s="31"/>
      <c r="F295" s="31"/>
      <c r="G295" s="31">
        <v>9572697646</v>
      </c>
      <c r="H295" s="31" t="s">
        <v>222</v>
      </c>
      <c r="I295" s="43" t="s">
        <v>37</v>
      </c>
      <c r="J295" s="32" t="s">
        <v>223</v>
      </c>
      <c r="K295" s="32">
        <v>500</v>
      </c>
      <c r="L295" s="27">
        <f t="shared" si="11"/>
        <v>2</v>
      </c>
      <c r="R295" s="45" t="s">
        <v>19</v>
      </c>
      <c r="S295" s="45" t="s">
        <v>20</v>
      </c>
    </row>
    <row r="296" spans="1:19" s="45" customFormat="1" ht="15.75">
      <c r="A296" s="31">
        <v>683</v>
      </c>
      <c r="B296" s="31" t="s">
        <v>265</v>
      </c>
      <c r="C296" s="31" t="s">
        <v>120</v>
      </c>
      <c r="D296" s="31"/>
      <c r="E296" s="31"/>
      <c r="F296" s="31">
        <v>9631985504</v>
      </c>
      <c r="G296" s="31">
        <v>9973963431</v>
      </c>
      <c r="H296" s="31" t="s">
        <v>121</v>
      </c>
      <c r="I296" s="43" t="s">
        <v>17</v>
      </c>
      <c r="J296" s="32" t="s">
        <v>223</v>
      </c>
      <c r="K296" s="32">
        <v>475</v>
      </c>
      <c r="L296" s="27">
        <f t="shared" si="11"/>
        <v>3</v>
      </c>
      <c r="R296" s="45" t="s">
        <v>19</v>
      </c>
      <c r="S296" s="45" t="s">
        <v>20</v>
      </c>
    </row>
    <row r="297" spans="1:19" s="45" customFormat="1" ht="15.75">
      <c r="A297" s="31">
        <v>707</v>
      </c>
      <c r="B297" s="31" t="s">
        <v>266</v>
      </c>
      <c r="C297" s="31" t="s">
        <v>267</v>
      </c>
      <c r="D297" s="38"/>
      <c r="E297" s="38"/>
      <c r="F297" s="39">
        <v>7250224941</v>
      </c>
      <c r="G297" s="39">
        <v>7250224941</v>
      </c>
      <c r="H297" s="39" t="s">
        <v>268</v>
      </c>
      <c r="I297" s="52" t="s">
        <v>212</v>
      </c>
      <c r="J297" s="32" t="s">
        <v>223</v>
      </c>
      <c r="K297" s="32">
        <v>550</v>
      </c>
      <c r="L297" s="27">
        <f t="shared" si="11"/>
        <v>1</v>
      </c>
      <c r="M297" s="226" t="s">
        <v>269</v>
      </c>
      <c r="N297" s="227"/>
      <c r="R297" s="45" t="s">
        <v>19</v>
      </c>
      <c r="S297" s="45" t="s">
        <v>20</v>
      </c>
    </row>
    <row r="298" spans="1:19" s="45" customFormat="1" ht="15.75">
      <c r="A298" s="31">
        <v>570</v>
      </c>
      <c r="B298" s="31" t="s">
        <v>270</v>
      </c>
      <c r="C298" s="31" t="s">
        <v>271</v>
      </c>
      <c r="D298" s="31"/>
      <c r="E298" s="31"/>
      <c r="F298" s="31"/>
      <c r="G298" s="31">
        <v>9801671021</v>
      </c>
      <c r="H298" s="31" t="s">
        <v>95</v>
      </c>
      <c r="I298" s="43" t="s">
        <v>17</v>
      </c>
      <c r="J298" s="32" t="s">
        <v>272</v>
      </c>
      <c r="K298" s="32">
        <v>475</v>
      </c>
      <c r="L298" s="27">
        <f t="shared" si="11"/>
        <v>1</v>
      </c>
      <c r="R298" s="45" t="s">
        <v>28</v>
      </c>
      <c r="S298" s="45" t="s">
        <v>20</v>
      </c>
    </row>
    <row r="299" spans="1:19" s="45" customFormat="1" ht="15.75">
      <c r="A299" s="31">
        <v>346</v>
      </c>
      <c r="B299" s="31" t="s">
        <v>273</v>
      </c>
      <c r="C299" s="31" t="s">
        <v>274</v>
      </c>
      <c r="D299" s="31"/>
      <c r="E299" s="31"/>
      <c r="F299" s="31"/>
      <c r="G299" s="31">
        <v>9546925260</v>
      </c>
      <c r="H299" s="31" t="s">
        <v>275</v>
      </c>
      <c r="I299" s="52" t="s">
        <v>212</v>
      </c>
      <c r="J299" s="32" t="s">
        <v>272</v>
      </c>
      <c r="K299" s="32">
        <v>375</v>
      </c>
      <c r="L299" s="27">
        <f t="shared" si="11"/>
        <v>1</v>
      </c>
      <c r="R299" s="45" t="s">
        <v>28</v>
      </c>
      <c r="S299" s="45" t="s">
        <v>24</v>
      </c>
    </row>
    <row r="300" spans="1:19" s="30" customFormat="1" ht="15.75">
      <c r="A300" s="40">
        <v>349</v>
      </c>
      <c r="B300" s="40" t="s">
        <v>359</v>
      </c>
      <c r="C300" s="40" t="s">
        <v>685</v>
      </c>
      <c r="D300" s="40"/>
      <c r="E300" s="40"/>
      <c r="F300" s="40"/>
      <c r="G300" s="40">
        <v>9102859220</v>
      </c>
      <c r="H300" s="40" t="s">
        <v>360</v>
      </c>
      <c r="I300" s="43" t="s">
        <v>212</v>
      </c>
      <c r="J300" s="32" t="s">
        <v>272</v>
      </c>
      <c r="K300" s="32"/>
      <c r="L300" s="27">
        <f t="shared" si="11"/>
        <v>1</v>
      </c>
      <c r="R300" s="45" t="s">
        <v>19</v>
      </c>
      <c r="S300" s="45" t="s">
        <v>24</v>
      </c>
    </row>
    <row r="301" spans="1:19" s="45" customFormat="1" ht="15.75">
      <c r="A301" s="28">
        <v>238</v>
      </c>
      <c r="B301" s="28" t="s">
        <v>276</v>
      </c>
      <c r="C301" s="28" t="s">
        <v>277</v>
      </c>
      <c r="D301" s="28"/>
      <c r="E301" s="28" t="s">
        <v>15</v>
      </c>
      <c r="F301" s="28"/>
      <c r="G301" s="28">
        <v>9163822864</v>
      </c>
      <c r="H301" s="28" t="s">
        <v>100</v>
      </c>
      <c r="I301" s="43" t="s">
        <v>17</v>
      </c>
      <c r="J301" s="29" t="s">
        <v>272</v>
      </c>
      <c r="K301" s="29">
        <v>475</v>
      </c>
      <c r="L301" s="27">
        <f t="shared" si="11"/>
        <v>3</v>
      </c>
      <c r="R301" s="45" t="s">
        <v>28</v>
      </c>
      <c r="S301" s="45" t="s">
        <v>24</v>
      </c>
    </row>
    <row r="302" spans="1:19" s="45" customFormat="1" ht="15.75">
      <c r="A302" s="31">
        <v>333</v>
      </c>
      <c r="B302" s="31" t="s">
        <v>278</v>
      </c>
      <c r="C302" s="31" t="s">
        <v>279</v>
      </c>
      <c r="D302" s="31"/>
      <c r="E302" s="31"/>
      <c r="F302" s="31"/>
      <c r="G302" s="31">
        <v>8987229201</v>
      </c>
      <c r="H302" s="31" t="s">
        <v>42</v>
      </c>
      <c r="I302" s="43" t="s">
        <v>43</v>
      </c>
      <c r="J302" s="32" t="s">
        <v>272</v>
      </c>
      <c r="K302" s="32">
        <v>450</v>
      </c>
      <c r="L302" s="27">
        <f t="shared" si="11"/>
        <v>2</v>
      </c>
      <c r="R302" s="45" t="s">
        <v>28</v>
      </c>
      <c r="S302" s="45" t="s">
        <v>24</v>
      </c>
    </row>
    <row r="303" spans="1:19" s="45" customFormat="1" ht="15.75">
      <c r="A303" s="31">
        <v>428</v>
      </c>
      <c r="B303" s="31" t="s">
        <v>280</v>
      </c>
      <c r="C303" s="31" t="s">
        <v>281</v>
      </c>
      <c r="D303" s="31"/>
      <c r="E303" s="31"/>
      <c r="F303" s="31"/>
      <c r="G303" s="31">
        <v>7783890497</v>
      </c>
      <c r="H303" s="31" t="s">
        <v>42</v>
      </c>
      <c r="I303" s="43" t="s">
        <v>43</v>
      </c>
      <c r="J303" s="32" t="s">
        <v>272</v>
      </c>
      <c r="K303" s="32">
        <v>450</v>
      </c>
      <c r="L303" s="27">
        <f t="shared" si="11"/>
        <v>1</v>
      </c>
      <c r="R303" s="45" t="s">
        <v>28</v>
      </c>
      <c r="S303" s="45" t="s">
        <v>24</v>
      </c>
    </row>
    <row r="304" spans="1:19" s="45" customFormat="1" ht="15.75">
      <c r="A304" s="31">
        <v>653</v>
      </c>
      <c r="B304" s="31" t="s">
        <v>282</v>
      </c>
      <c r="C304" s="31" t="s">
        <v>283</v>
      </c>
      <c r="D304" s="31"/>
      <c r="E304" s="31"/>
      <c r="F304" s="31">
        <v>7765969025</v>
      </c>
      <c r="G304" s="31">
        <v>8083175820</v>
      </c>
      <c r="H304" s="31" t="s">
        <v>284</v>
      </c>
      <c r="I304" s="43" t="s">
        <v>17</v>
      </c>
      <c r="J304" s="32" t="s">
        <v>272</v>
      </c>
      <c r="K304" s="32">
        <v>475</v>
      </c>
      <c r="L304" s="27">
        <f t="shared" si="11"/>
        <v>2</v>
      </c>
      <c r="R304" s="45" t="s">
        <v>28</v>
      </c>
      <c r="S304" s="45" t="s">
        <v>24</v>
      </c>
    </row>
    <row r="305" spans="1:19" s="45" customFormat="1" ht="15.75">
      <c r="A305" s="31">
        <v>689</v>
      </c>
      <c r="B305" s="31" t="s">
        <v>285</v>
      </c>
      <c r="C305" s="31" t="s">
        <v>286</v>
      </c>
      <c r="D305" s="31"/>
      <c r="E305" s="31"/>
      <c r="F305" s="31">
        <v>9934406640</v>
      </c>
      <c r="G305" s="31"/>
      <c r="H305" s="31" t="s">
        <v>287</v>
      </c>
      <c r="I305" s="43" t="s">
        <v>17</v>
      </c>
      <c r="J305" s="32" t="s">
        <v>272</v>
      </c>
      <c r="K305" s="32">
        <v>550</v>
      </c>
      <c r="L305" s="27">
        <f t="shared" si="11"/>
        <v>1</v>
      </c>
      <c r="R305" s="45" t="s">
        <v>28</v>
      </c>
      <c r="S305" s="45" t="s">
        <v>24</v>
      </c>
    </row>
    <row r="306" spans="1:19" s="45" customFormat="1" ht="15.75">
      <c r="A306" s="31">
        <v>687</v>
      </c>
      <c r="B306" s="31" t="s">
        <v>288</v>
      </c>
      <c r="C306" s="31" t="s">
        <v>289</v>
      </c>
      <c r="D306" s="31"/>
      <c r="E306" s="31"/>
      <c r="F306" s="31">
        <v>7667308511</v>
      </c>
      <c r="G306" s="31">
        <v>9934406640</v>
      </c>
      <c r="H306" s="31" t="s">
        <v>287</v>
      </c>
      <c r="I306" s="43" t="s">
        <v>17</v>
      </c>
      <c r="J306" s="32" t="s">
        <v>272</v>
      </c>
      <c r="K306" s="32">
        <v>550</v>
      </c>
      <c r="L306" s="27">
        <f t="shared" si="11"/>
        <v>2</v>
      </c>
      <c r="R306" s="45" t="s">
        <v>28</v>
      </c>
      <c r="S306" s="45" t="s">
        <v>24</v>
      </c>
    </row>
    <row r="307" spans="1:19" s="45" customFormat="1" ht="15.75">
      <c r="A307" s="31">
        <v>693</v>
      </c>
      <c r="B307" s="31" t="s">
        <v>290</v>
      </c>
      <c r="C307" s="31" t="s">
        <v>291</v>
      </c>
      <c r="D307" s="31"/>
      <c r="E307" s="31"/>
      <c r="F307" s="31">
        <v>7061426884</v>
      </c>
      <c r="G307" s="31"/>
      <c r="H307" s="31" t="s">
        <v>287</v>
      </c>
      <c r="I307" s="43" t="s">
        <v>17</v>
      </c>
      <c r="J307" s="32" t="s">
        <v>272</v>
      </c>
      <c r="K307" s="32">
        <v>550</v>
      </c>
      <c r="L307" s="27">
        <f t="shared" si="11"/>
        <v>1</v>
      </c>
      <c r="R307" s="45" t="s">
        <v>28</v>
      </c>
      <c r="S307" s="45" t="s">
        <v>24</v>
      </c>
    </row>
    <row r="308" spans="1:19" s="45" customFormat="1" ht="15.75">
      <c r="A308" s="31">
        <v>459</v>
      </c>
      <c r="B308" s="31" t="s">
        <v>292</v>
      </c>
      <c r="C308" s="31" t="s">
        <v>293</v>
      </c>
      <c r="D308" s="31"/>
      <c r="E308" s="31"/>
      <c r="F308" s="31"/>
      <c r="G308" s="31">
        <v>9155412872</v>
      </c>
      <c r="H308" s="31" t="s">
        <v>42</v>
      </c>
      <c r="I308" s="43" t="s">
        <v>43</v>
      </c>
      <c r="J308" s="32" t="s">
        <v>272</v>
      </c>
      <c r="K308" s="32">
        <v>450</v>
      </c>
      <c r="L308" s="27">
        <f t="shared" si="11"/>
        <v>1</v>
      </c>
      <c r="R308" s="45" t="s">
        <v>28</v>
      </c>
      <c r="S308" s="45" t="s">
        <v>24</v>
      </c>
    </row>
    <row r="309" spans="1:19" s="47" customFormat="1">
      <c r="A309" s="98">
        <v>200</v>
      </c>
      <c r="B309" s="98" t="s">
        <v>294</v>
      </c>
      <c r="C309" s="98" t="s">
        <v>295</v>
      </c>
      <c r="D309" s="98"/>
      <c r="E309" s="98"/>
      <c r="F309" s="98"/>
      <c r="G309" s="31">
        <v>9934737960</v>
      </c>
      <c r="H309" s="31" t="s">
        <v>296</v>
      </c>
      <c r="I309" s="43" t="s">
        <v>210</v>
      </c>
      <c r="J309" s="32" t="s">
        <v>272</v>
      </c>
      <c r="K309" s="32">
        <v>450</v>
      </c>
      <c r="L309" s="27">
        <f t="shared" si="11"/>
        <v>3</v>
      </c>
      <c r="R309" s="45" t="s">
        <v>28</v>
      </c>
      <c r="S309" s="45" t="s">
        <v>24</v>
      </c>
    </row>
    <row r="310" spans="1:19" s="45" customFormat="1" ht="15.75">
      <c r="A310" s="31">
        <v>339</v>
      </c>
      <c r="B310" s="31" t="s">
        <v>297</v>
      </c>
      <c r="C310" s="31" t="s">
        <v>298</v>
      </c>
      <c r="D310" s="31"/>
      <c r="E310" s="31" t="s">
        <v>659</v>
      </c>
      <c r="F310" s="31"/>
      <c r="G310" s="31">
        <v>9661898949</v>
      </c>
      <c r="H310" s="31" t="s">
        <v>299</v>
      </c>
      <c r="I310" s="43" t="s">
        <v>213</v>
      </c>
      <c r="J310" s="32" t="s">
        <v>272</v>
      </c>
      <c r="K310" s="32">
        <v>475</v>
      </c>
      <c r="L310" s="27">
        <f t="shared" si="11"/>
        <v>1</v>
      </c>
      <c r="M310" s="228" t="s">
        <v>300</v>
      </c>
      <c r="N310" s="229"/>
      <c r="O310" s="229"/>
      <c r="R310" s="45" t="s">
        <v>28</v>
      </c>
      <c r="S310" s="45" t="s">
        <v>24</v>
      </c>
    </row>
    <row r="311" spans="1:19" s="45" customFormat="1" ht="15.75">
      <c r="A311" s="31">
        <v>778</v>
      </c>
      <c r="B311" s="31" t="s">
        <v>301</v>
      </c>
      <c r="C311" s="31" t="s">
        <v>302</v>
      </c>
      <c r="D311" s="31"/>
      <c r="E311" s="31"/>
      <c r="F311" s="31">
        <v>9934986930</v>
      </c>
      <c r="G311" s="31">
        <v>834069660</v>
      </c>
      <c r="H311" s="31" t="s">
        <v>66</v>
      </c>
      <c r="I311" s="43" t="s">
        <v>43</v>
      </c>
      <c r="J311" s="32" t="s">
        <v>272</v>
      </c>
      <c r="K311" s="32">
        <v>525</v>
      </c>
      <c r="L311" s="27">
        <f t="shared" si="11"/>
        <v>3</v>
      </c>
      <c r="R311" s="45" t="s">
        <v>19</v>
      </c>
      <c r="S311" s="45" t="s">
        <v>20</v>
      </c>
    </row>
    <row r="312" spans="1:19" s="41" customFormat="1" ht="15.75">
      <c r="A312" s="31">
        <v>359</v>
      </c>
      <c r="B312" s="31" t="s">
        <v>303</v>
      </c>
      <c r="C312" s="31" t="s">
        <v>304</v>
      </c>
      <c r="D312" s="31"/>
      <c r="E312" s="31"/>
      <c r="F312" s="31">
        <v>7979832370</v>
      </c>
      <c r="G312" s="31">
        <v>9955420932</v>
      </c>
      <c r="H312" s="31" t="s">
        <v>231</v>
      </c>
      <c r="I312" s="43" t="s">
        <v>213</v>
      </c>
      <c r="J312" s="32" t="s">
        <v>272</v>
      </c>
      <c r="K312" s="32">
        <v>475</v>
      </c>
      <c r="L312" s="27">
        <f t="shared" si="11"/>
        <v>1</v>
      </c>
      <c r="R312" s="45" t="s">
        <v>19</v>
      </c>
      <c r="S312" s="45" t="s">
        <v>24</v>
      </c>
    </row>
    <row r="313" spans="1:19" s="45" customFormat="1" ht="15.75">
      <c r="A313" s="31">
        <v>279</v>
      </c>
      <c r="B313" s="31" t="s">
        <v>305</v>
      </c>
      <c r="C313" s="31" t="s">
        <v>306</v>
      </c>
      <c r="D313" s="31"/>
      <c r="E313" s="31"/>
      <c r="F313" s="31"/>
      <c r="G313" s="31">
        <v>7654142973</v>
      </c>
      <c r="H313" s="31" t="s">
        <v>307</v>
      </c>
      <c r="I313" s="43" t="s">
        <v>213</v>
      </c>
      <c r="J313" s="32" t="s">
        <v>272</v>
      </c>
      <c r="K313" s="32">
        <v>475</v>
      </c>
      <c r="L313" s="27">
        <f t="shared" si="11"/>
        <v>2</v>
      </c>
      <c r="R313" s="45" t="s">
        <v>19</v>
      </c>
      <c r="S313" s="45" t="s">
        <v>20</v>
      </c>
    </row>
    <row r="314" spans="1:19" s="45" customFormat="1" ht="15.75">
      <c r="A314" s="31">
        <v>240</v>
      </c>
      <c r="B314" s="31" t="s">
        <v>308</v>
      </c>
      <c r="C314" s="31" t="s">
        <v>309</v>
      </c>
      <c r="D314" s="31"/>
      <c r="E314" s="31"/>
      <c r="F314" s="31"/>
      <c r="G314" s="31">
        <v>8895963422</v>
      </c>
      <c r="H314" s="31" t="s">
        <v>36</v>
      </c>
      <c r="I314" s="43" t="s">
        <v>37</v>
      </c>
      <c r="J314" s="32" t="s">
        <v>272</v>
      </c>
      <c r="K314" s="32">
        <v>375</v>
      </c>
      <c r="L314" s="27">
        <f t="shared" si="11"/>
        <v>1</v>
      </c>
      <c r="R314" s="45" t="s">
        <v>28</v>
      </c>
      <c r="S314" s="45" t="s">
        <v>24</v>
      </c>
    </row>
    <row r="315" spans="1:19" s="45" customFormat="1" ht="15.75">
      <c r="A315" s="31">
        <v>654</v>
      </c>
      <c r="B315" s="31" t="s">
        <v>310</v>
      </c>
      <c r="C315" s="31" t="s">
        <v>311</v>
      </c>
      <c r="D315" s="31"/>
      <c r="E315" s="31"/>
      <c r="F315" s="31">
        <v>7739739712</v>
      </c>
      <c r="G315" s="31"/>
      <c r="H315" s="31" t="s">
        <v>312</v>
      </c>
      <c r="I315" s="43" t="s">
        <v>214</v>
      </c>
      <c r="J315" s="32" t="s">
        <v>272</v>
      </c>
      <c r="K315" s="32">
        <v>600</v>
      </c>
      <c r="L315" s="27">
        <f t="shared" si="11"/>
        <v>1</v>
      </c>
      <c r="R315" s="45" t="s">
        <v>28</v>
      </c>
      <c r="S315" s="45" t="s">
        <v>20</v>
      </c>
    </row>
    <row r="316" spans="1:19" s="45" customFormat="1" ht="15.75">
      <c r="A316" s="31">
        <v>692</v>
      </c>
      <c r="B316" s="31" t="s">
        <v>313</v>
      </c>
      <c r="C316" s="31" t="s">
        <v>314</v>
      </c>
      <c r="D316" s="31"/>
      <c r="E316" s="31"/>
      <c r="F316" s="31">
        <v>9934972345</v>
      </c>
      <c r="G316" s="31"/>
      <c r="H316" s="31" t="s">
        <v>287</v>
      </c>
      <c r="I316" s="43" t="s">
        <v>17</v>
      </c>
      <c r="J316" s="32" t="s">
        <v>272</v>
      </c>
      <c r="K316" s="32">
        <v>550</v>
      </c>
      <c r="L316" s="27">
        <f t="shared" si="11"/>
        <v>1</v>
      </c>
      <c r="R316" s="45" t="s">
        <v>28</v>
      </c>
      <c r="S316" s="45" t="s">
        <v>24</v>
      </c>
    </row>
    <row r="317" spans="1:19" s="45" customFormat="1" ht="15.75">
      <c r="A317" s="31">
        <v>592</v>
      </c>
      <c r="B317" s="31" t="s">
        <v>315</v>
      </c>
      <c r="C317" s="31" t="s">
        <v>316</v>
      </c>
      <c r="D317" s="31"/>
      <c r="E317" s="31"/>
      <c r="F317" s="31">
        <v>8544615818</v>
      </c>
      <c r="G317" s="31">
        <v>8521201213</v>
      </c>
      <c r="H317" s="31" t="s">
        <v>268</v>
      </c>
      <c r="I317" s="52" t="s">
        <v>212</v>
      </c>
      <c r="J317" s="32" t="s">
        <v>272</v>
      </c>
      <c r="K317" s="32">
        <v>550</v>
      </c>
      <c r="L317" s="27">
        <f t="shared" si="11"/>
        <v>1</v>
      </c>
      <c r="R317" s="45" t="s">
        <v>19</v>
      </c>
      <c r="S317" s="45" t="s">
        <v>24</v>
      </c>
    </row>
    <row r="318" spans="1:19" s="45" customFormat="1" ht="15.75">
      <c r="A318" s="33">
        <v>424</v>
      </c>
      <c r="B318" s="33" t="s">
        <v>317</v>
      </c>
      <c r="C318" s="33" t="s">
        <v>318</v>
      </c>
      <c r="D318" s="33"/>
      <c r="E318" s="33"/>
      <c r="F318" s="33"/>
      <c r="G318" s="33">
        <v>9771880779</v>
      </c>
      <c r="H318" s="33" t="s">
        <v>319</v>
      </c>
      <c r="I318" s="43" t="s">
        <v>17</v>
      </c>
      <c r="J318" s="34" t="s">
        <v>272</v>
      </c>
      <c r="K318" s="34">
        <v>475</v>
      </c>
      <c r="L318" s="27">
        <f t="shared" si="11"/>
        <v>2</v>
      </c>
      <c r="R318" s="45" t="s">
        <v>28</v>
      </c>
      <c r="S318" s="45" t="s">
        <v>24</v>
      </c>
    </row>
    <row r="319" spans="1:19" ht="15.75">
      <c r="A319" s="76">
        <v>314</v>
      </c>
      <c r="B319" s="24" t="s">
        <v>320</v>
      </c>
      <c r="C319" s="31" t="s">
        <v>114</v>
      </c>
      <c r="D319" s="2"/>
      <c r="E319" s="76">
        <v>9097102335</v>
      </c>
      <c r="F319" s="24" t="s">
        <v>115</v>
      </c>
      <c r="G319" s="31">
        <v>9097883368</v>
      </c>
      <c r="H319" s="31" t="s">
        <v>115</v>
      </c>
      <c r="I319" s="43" t="s">
        <v>43</v>
      </c>
      <c r="J319" s="42" t="s">
        <v>321</v>
      </c>
      <c r="K319" s="32">
        <v>350</v>
      </c>
    </row>
    <row r="320" spans="1:19" s="45" customFormat="1" ht="15.75">
      <c r="A320" s="31">
        <v>328</v>
      </c>
      <c r="B320" s="31" t="s">
        <v>322</v>
      </c>
      <c r="C320" s="31" t="s">
        <v>323</v>
      </c>
      <c r="D320" s="31"/>
      <c r="E320" s="31"/>
      <c r="F320" s="31"/>
      <c r="G320" s="31">
        <v>8757499761</v>
      </c>
      <c r="H320" s="31" t="s">
        <v>324</v>
      </c>
      <c r="I320" s="43" t="s">
        <v>43</v>
      </c>
      <c r="J320" s="32" t="s">
        <v>272</v>
      </c>
      <c r="K320" s="32">
        <v>550</v>
      </c>
      <c r="L320" s="27">
        <f t="shared" ref="L320:L338" si="12">COUNTIF($C$15:$C$338,C320)</f>
        <v>2</v>
      </c>
      <c r="R320" s="45" t="s">
        <v>28</v>
      </c>
      <c r="S320" s="45" t="s">
        <v>20</v>
      </c>
    </row>
    <row r="321" spans="1:19" s="45" customFormat="1" ht="15.75">
      <c r="A321" s="31">
        <v>728</v>
      </c>
      <c r="B321" s="31" t="s">
        <v>325</v>
      </c>
      <c r="C321" s="31" t="s">
        <v>326</v>
      </c>
      <c r="D321" s="31"/>
      <c r="E321" s="31"/>
      <c r="F321" s="31">
        <v>7488713504</v>
      </c>
      <c r="G321" s="31">
        <v>6200019802</v>
      </c>
      <c r="H321" s="31" t="s">
        <v>100</v>
      </c>
      <c r="I321" s="43" t="s">
        <v>17</v>
      </c>
      <c r="J321" s="32" t="s">
        <v>272</v>
      </c>
      <c r="K321" s="32">
        <v>475</v>
      </c>
      <c r="L321" s="27">
        <f t="shared" si="12"/>
        <v>1</v>
      </c>
      <c r="R321" s="45" t="s">
        <v>28</v>
      </c>
      <c r="S321" s="45" t="s">
        <v>24</v>
      </c>
    </row>
    <row r="322" spans="1:19" s="30" customFormat="1" ht="15.75">
      <c r="A322" s="31">
        <v>684</v>
      </c>
      <c r="B322" s="31" t="s">
        <v>327</v>
      </c>
      <c r="C322" s="31" t="s">
        <v>328</v>
      </c>
      <c r="D322" s="31"/>
      <c r="E322" s="31"/>
      <c r="F322" s="31">
        <v>9955289702</v>
      </c>
      <c r="G322" s="31">
        <v>7543045422</v>
      </c>
      <c r="H322" s="31" t="s">
        <v>268</v>
      </c>
      <c r="I322" s="52" t="s">
        <v>212</v>
      </c>
      <c r="J322" s="32" t="s">
        <v>329</v>
      </c>
      <c r="K322" s="32">
        <v>550</v>
      </c>
      <c r="L322" s="27">
        <f t="shared" si="12"/>
        <v>1</v>
      </c>
      <c r="R322" s="45" t="s">
        <v>19</v>
      </c>
      <c r="S322" s="45" t="s">
        <v>24</v>
      </c>
    </row>
    <row r="323" spans="1:19" s="45" customFormat="1" ht="15.75">
      <c r="A323" s="28">
        <v>523</v>
      </c>
      <c r="B323" s="28" t="s">
        <v>330</v>
      </c>
      <c r="C323" s="28" t="s">
        <v>277</v>
      </c>
      <c r="D323" s="28"/>
      <c r="E323" s="28" t="s">
        <v>15</v>
      </c>
      <c r="F323" s="28"/>
      <c r="G323" s="28">
        <v>9065031911</v>
      </c>
      <c r="H323" s="28" t="s">
        <v>100</v>
      </c>
      <c r="I323" s="43" t="s">
        <v>17</v>
      </c>
      <c r="J323" s="29" t="s">
        <v>329</v>
      </c>
      <c r="K323" s="29">
        <v>475</v>
      </c>
      <c r="L323" s="27">
        <f t="shared" si="12"/>
        <v>3</v>
      </c>
      <c r="R323" s="45" t="s">
        <v>28</v>
      </c>
      <c r="S323" s="45" t="s">
        <v>20</v>
      </c>
    </row>
    <row r="324" spans="1:19" s="45" customFormat="1" ht="15.75">
      <c r="A324" s="31">
        <v>690</v>
      </c>
      <c r="B324" s="31" t="s">
        <v>331</v>
      </c>
      <c r="C324" s="31" t="s">
        <v>332</v>
      </c>
      <c r="D324" s="31"/>
      <c r="E324" s="31"/>
      <c r="F324" s="31"/>
      <c r="G324" s="31"/>
      <c r="H324" s="31" t="s">
        <v>287</v>
      </c>
      <c r="I324" s="43" t="s">
        <v>17</v>
      </c>
      <c r="J324" s="32" t="s">
        <v>329</v>
      </c>
      <c r="K324" s="32">
        <v>550</v>
      </c>
      <c r="L324" s="27">
        <f t="shared" si="12"/>
        <v>1</v>
      </c>
      <c r="R324" s="45" t="s">
        <v>28</v>
      </c>
      <c r="S324" s="45" t="s">
        <v>24</v>
      </c>
    </row>
    <row r="325" spans="1:19" s="45" customFormat="1" ht="15.75">
      <c r="A325" s="31">
        <v>672</v>
      </c>
      <c r="B325" s="31" t="s">
        <v>333</v>
      </c>
      <c r="C325" s="31" t="s">
        <v>334</v>
      </c>
      <c r="D325" s="31"/>
      <c r="E325" s="31"/>
      <c r="F325" s="31">
        <v>8002266822</v>
      </c>
      <c r="G325" s="31"/>
      <c r="H325" s="31" t="s">
        <v>100</v>
      </c>
      <c r="I325" s="43" t="s">
        <v>17</v>
      </c>
      <c r="J325" s="32" t="s">
        <v>329</v>
      </c>
      <c r="K325" s="32">
        <v>475</v>
      </c>
      <c r="L325" s="27">
        <f t="shared" si="12"/>
        <v>2</v>
      </c>
      <c r="R325" s="45" t="s">
        <v>28</v>
      </c>
      <c r="S325" s="45" t="s">
        <v>24</v>
      </c>
    </row>
    <row r="326" spans="1:19" s="45" customFormat="1" ht="15.75">
      <c r="A326" s="31">
        <v>178</v>
      </c>
      <c r="B326" s="31" t="s">
        <v>335</v>
      </c>
      <c r="C326" s="31" t="s">
        <v>336</v>
      </c>
      <c r="D326" s="31"/>
      <c r="E326" s="31"/>
      <c r="F326" s="31"/>
      <c r="G326" s="31">
        <v>9939919368</v>
      </c>
      <c r="H326" s="31" t="s">
        <v>100</v>
      </c>
      <c r="I326" s="43" t="s">
        <v>17</v>
      </c>
      <c r="J326" s="32" t="s">
        <v>329</v>
      </c>
      <c r="K326" s="32">
        <v>475</v>
      </c>
      <c r="L326" s="27">
        <f t="shared" si="12"/>
        <v>1</v>
      </c>
      <c r="R326" s="45" t="s">
        <v>28</v>
      </c>
      <c r="S326" s="45" t="s">
        <v>24</v>
      </c>
    </row>
    <row r="327" spans="1:19" s="47" customFormat="1" ht="15.75">
      <c r="A327" s="31">
        <v>453</v>
      </c>
      <c r="B327" s="31" t="s">
        <v>337</v>
      </c>
      <c r="C327" s="31" t="s">
        <v>338</v>
      </c>
      <c r="D327" s="31"/>
      <c r="E327" s="31"/>
      <c r="F327" s="31"/>
      <c r="G327" s="31">
        <v>9931064060</v>
      </c>
      <c r="H327" s="31" t="s">
        <v>287</v>
      </c>
      <c r="I327" s="43" t="s">
        <v>17</v>
      </c>
      <c r="J327" s="32" t="s">
        <v>329</v>
      </c>
      <c r="K327" s="32">
        <v>550</v>
      </c>
      <c r="L327" s="27">
        <f t="shared" si="12"/>
        <v>2</v>
      </c>
      <c r="R327" s="45" t="s">
        <v>28</v>
      </c>
      <c r="S327" s="45" t="s">
        <v>24</v>
      </c>
    </row>
    <row r="328" spans="1:19" s="45" customFormat="1" ht="15.75">
      <c r="A328" s="31">
        <v>577</v>
      </c>
      <c r="B328" s="31" t="s">
        <v>339</v>
      </c>
      <c r="C328" s="31" t="s">
        <v>340</v>
      </c>
      <c r="D328" s="31"/>
      <c r="E328" s="31"/>
      <c r="F328" s="31"/>
      <c r="G328" s="31">
        <v>9006923171</v>
      </c>
      <c r="H328" s="31" t="s">
        <v>268</v>
      </c>
      <c r="I328" s="52" t="s">
        <v>212</v>
      </c>
      <c r="J328" s="32" t="s">
        <v>329</v>
      </c>
      <c r="K328" s="32">
        <v>550</v>
      </c>
      <c r="L328" s="27">
        <f t="shared" si="12"/>
        <v>3</v>
      </c>
      <c r="R328" s="45" t="s">
        <v>19</v>
      </c>
      <c r="S328" s="45" t="s">
        <v>24</v>
      </c>
    </row>
    <row r="329" spans="1:19" s="45" customFormat="1" ht="15.75">
      <c r="A329" s="31">
        <v>380</v>
      </c>
      <c r="B329" s="31" t="s">
        <v>341</v>
      </c>
      <c r="C329" s="31" t="s">
        <v>342</v>
      </c>
      <c r="D329" s="31"/>
      <c r="E329" s="31"/>
      <c r="F329" s="31">
        <v>9852890104</v>
      </c>
      <c r="G329" s="31">
        <v>0</v>
      </c>
      <c r="H329" s="31" t="s">
        <v>100</v>
      </c>
      <c r="I329" s="43" t="s">
        <v>17</v>
      </c>
      <c r="J329" s="32" t="s">
        <v>329</v>
      </c>
      <c r="K329" s="32">
        <v>475</v>
      </c>
      <c r="L329" s="27">
        <f t="shared" si="12"/>
        <v>2</v>
      </c>
      <c r="R329" s="45" t="s">
        <v>28</v>
      </c>
      <c r="S329" s="45" t="s">
        <v>24</v>
      </c>
    </row>
    <row r="330" spans="1:19" s="45" customFormat="1" ht="15.75">
      <c r="A330" s="33">
        <v>351</v>
      </c>
      <c r="B330" s="33" t="s">
        <v>343</v>
      </c>
      <c r="C330" s="33" t="s">
        <v>344</v>
      </c>
      <c r="D330" s="33"/>
      <c r="E330" s="33" t="s">
        <v>51</v>
      </c>
      <c r="F330" s="33"/>
      <c r="G330" s="33">
        <v>9939063210</v>
      </c>
      <c r="H330" s="33" t="s">
        <v>319</v>
      </c>
      <c r="I330" s="43" t="s">
        <v>17</v>
      </c>
      <c r="J330" s="34" t="s">
        <v>329</v>
      </c>
      <c r="K330" s="34">
        <v>475</v>
      </c>
      <c r="L330" s="27">
        <f t="shared" si="12"/>
        <v>2</v>
      </c>
      <c r="R330" s="45" t="s">
        <v>28</v>
      </c>
      <c r="S330" s="45" t="s">
        <v>24</v>
      </c>
    </row>
    <row r="331" spans="1:19" s="45" customFormat="1" ht="15.75">
      <c r="A331" s="31">
        <v>552</v>
      </c>
      <c r="B331" s="31" t="s">
        <v>345</v>
      </c>
      <c r="C331" s="31" t="s">
        <v>346</v>
      </c>
      <c r="D331" s="31"/>
      <c r="E331" s="31"/>
      <c r="F331" s="31"/>
      <c r="G331" s="31">
        <v>9931878650</v>
      </c>
      <c r="H331" s="31" t="s">
        <v>110</v>
      </c>
      <c r="I331" s="43" t="s">
        <v>43</v>
      </c>
      <c r="J331" s="32" t="s">
        <v>329</v>
      </c>
      <c r="K331" s="32">
        <v>350</v>
      </c>
      <c r="L331" s="27">
        <f t="shared" si="12"/>
        <v>2</v>
      </c>
      <c r="R331" s="45" t="s">
        <v>28</v>
      </c>
      <c r="S331" s="45" t="s">
        <v>20</v>
      </c>
    </row>
    <row r="332" spans="1:19" s="47" customFormat="1">
      <c r="A332" s="98">
        <v>161</v>
      </c>
      <c r="B332" s="98" t="s">
        <v>347</v>
      </c>
      <c r="C332" s="98" t="s">
        <v>295</v>
      </c>
      <c r="D332" s="98"/>
      <c r="E332" s="98"/>
      <c r="F332" s="98"/>
      <c r="G332" s="31">
        <v>9934737960</v>
      </c>
      <c r="H332" s="31" t="s">
        <v>296</v>
      </c>
      <c r="I332" s="43" t="s">
        <v>210</v>
      </c>
      <c r="J332" s="32" t="s">
        <v>329</v>
      </c>
      <c r="K332" s="32">
        <v>450</v>
      </c>
      <c r="L332" s="27">
        <f t="shared" si="12"/>
        <v>3</v>
      </c>
      <c r="R332" s="45" t="s">
        <v>28</v>
      </c>
      <c r="S332" s="45" t="s">
        <v>20</v>
      </c>
    </row>
    <row r="333" spans="1:19" s="45" customFormat="1" ht="15.75">
      <c r="A333" s="31">
        <v>652</v>
      </c>
      <c r="B333" s="31" t="s">
        <v>348</v>
      </c>
      <c r="C333" s="31" t="s">
        <v>283</v>
      </c>
      <c r="D333" s="31"/>
      <c r="E333" s="31"/>
      <c r="F333" s="31">
        <v>7765969025</v>
      </c>
      <c r="G333" s="31">
        <v>8083175820</v>
      </c>
      <c r="H333" s="31" t="s">
        <v>284</v>
      </c>
      <c r="I333" s="43" t="s">
        <v>17</v>
      </c>
      <c r="J333" s="32" t="s">
        <v>329</v>
      </c>
      <c r="K333" s="32">
        <v>475</v>
      </c>
      <c r="L333" s="27">
        <f t="shared" si="12"/>
        <v>2</v>
      </c>
      <c r="R333" s="45" t="s">
        <v>28</v>
      </c>
      <c r="S333" s="45" t="s">
        <v>20</v>
      </c>
    </row>
    <row r="334" spans="1:19" s="45" customFormat="1" ht="15.75">
      <c r="A334" s="31">
        <v>456</v>
      </c>
      <c r="B334" s="31" t="s">
        <v>349</v>
      </c>
      <c r="C334" s="31" t="s">
        <v>350</v>
      </c>
      <c r="D334" s="31"/>
      <c r="E334" s="31"/>
      <c r="F334" s="31"/>
      <c r="G334" s="31">
        <v>9934058233</v>
      </c>
      <c r="H334" s="31" t="s">
        <v>287</v>
      </c>
      <c r="I334" s="43" t="s">
        <v>17</v>
      </c>
      <c r="J334" s="32" t="s">
        <v>329</v>
      </c>
      <c r="K334" s="32">
        <v>550</v>
      </c>
      <c r="L334" s="27">
        <f t="shared" si="12"/>
        <v>3</v>
      </c>
      <c r="R334" s="45" t="s">
        <v>28</v>
      </c>
      <c r="S334" s="45" t="s">
        <v>24</v>
      </c>
    </row>
    <row r="335" spans="1:19" s="45" customFormat="1">
      <c r="A335" s="98">
        <v>255</v>
      </c>
      <c r="B335" s="98" t="s">
        <v>351</v>
      </c>
      <c r="C335" s="98" t="s">
        <v>352</v>
      </c>
      <c r="D335" s="98"/>
      <c r="E335" s="98"/>
      <c r="F335" s="98"/>
      <c r="G335" s="31">
        <v>9546731271</v>
      </c>
      <c r="H335" s="31" t="s">
        <v>353</v>
      </c>
      <c r="I335" s="43" t="s">
        <v>210</v>
      </c>
      <c r="J335" s="32" t="s">
        <v>329</v>
      </c>
      <c r="K335" s="32">
        <v>475</v>
      </c>
      <c r="L335" s="27">
        <f t="shared" si="12"/>
        <v>3</v>
      </c>
      <c r="R335" s="45" t="s">
        <v>19</v>
      </c>
      <c r="S335" s="45" t="s">
        <v>24</v>
      </c>
    </row>
    <row r="336" spans="1:19" s="45" customFormat="1" ht="15.75">
      <c r="A336" s="31">
        <v>556</v>
      </c>
      <c r="B336" s="31" t="s">
        <v>354</v>
      </c>
      <c r="C336" s="31" t="s">
        <v>355</v>
      </c>
      <c r="D336" s="31"/>
      <c r="E336" s="31"/>
      <c r="F336" s="31"/>
      <c r="G336" s="31">
        <v>7739276612</v>
      </c>
      <c r="H336" s="31" t="s">
        <v>183</v>
      </c>
      <c r="I336" s="43" t="s">
        <v>17</v>
      </c>
      <c r="J336" s="32" t="s">
        <v>329</v>
      </c>
      <c r="K336" s="32">
        <v>350</v>
      </c>
      <c r="L336" s="27">
        <f t="shared" si="12"/>
        <v>1</v>
      </c>
      <c r="R336" s="45" t="s">
        <v>19</v>
      </c>
      <c r="S336" s="45" t="s">
        <v>24</v>
      </c>
    </row>
    <row r="337" spans="1:19" s="45" customFormat="1" ht="15.75">
      <c r="A337" s="33">
        <v>423</v>
      </c>
      <c r="B337" s="33" t="s">
        <v>356</v>
      </c>
      <c r="C337" s="33" t="s">
        <v>318</v>
      </c>
      <c r="D337" s="33"/>
      <c r="E337" s="33" t="s">
        <v>51</v>
      </c>
      <c r="F337" s="33"/>
      <c r="G337" s="33">
        <v>9771880779</v>
      </c>
      <c r="H337" s="33" t="s">
        <v>319</v>
      </c>
      <c r="I337" s="43" t="s">
        <v>17</v>
      </c>
      <c r="J337" s="34" t="s">
        <v>329</v>
      </c>
      <c r="K337" s="34">
        <v>475</v>
      </c>
      <c r="L337" s="27">
        <f t="shared" si="12"/>
        <v>2</v>
      </c>
      <c r="R337" s="45" t="s">
        <v>28</v>
      </c>
      <c r="S337" s="45" t="s">
        <v>24</v>
      </c>
    </row>
    <row r="338" spans="1:19" s="45" customFormat="1" ht="15.75">
      <c r="A338" s="31">
        <v>379</v>
      </c>
      <c r="B338" s="31" t="s">
        <v>357</v>
      </c>
      <c r="C338" s="31" t="s">
        <v>342</v>
      </c>
      <c r="D338" s="31"/>
      <c r="E338" s="31"/>
      <c r="F338" s="31">
        <v>9852890104</v>
      </c>
      <c r="G338" s="31">
        <v>9852890104</v>
      </c>
      <c r="H338" s="31" t="s">
        <v>100</v>
      </c>
      <c r="I338" s="43" t="s">
        <v>17</v>
      </c>
      <c r="J338" s="32" t="s">
        <v>329</v>
      </c>
      <c r="K338" s="32">
        <v>475</v>
      </c>
      <c r="L338" s="27">
        <f t="shared" si="12"/>
        <v>2</v>
      </c>
      <c r="R338" s="45" t="s">
        <v>28</v>
      </c>
      <c r="S338" s="45" t="s">
        <v>20</v>
      </c>
    </row>
    <row r="339" spans="1:19">
      <c r="A339" s="100">
        <v>1000</v>
      </c>
      <c r="B339" s="100" t="s">
        <v>358</v>
      </c>
      <c r="I339" s="23" t="s">
        <v>210</v>
      </c>
      <c r="J339" s="23">
        <v>12</v>
      </c>
      <c r="K339" s="23">
        <f>12000</f>
        <v>12000</v>
      </c>
    </row>
    <row r="341" spans="1:19" s="45" customFormat="1">
      <c r="A341" s="101">
        <v>605</v>
      </c>
      <c r="B341" s="101" t="s">
        <v>686</v>
      </c>
      <c r="C341" s="101" t="s">
        <v>687</v>
      </c>
      <c r="D341" s="101" t="s">
        <v>688</v>
      </c>
      <c r="E341" s="101"/>
      <c r="F341" s="101"/>
      <c r="G341" s="24">
        <v>6203535639</v>
      </c>
      <c r="H341" s="24" t="s">
        <v>689</v>
      </c>
      <c r="I341" s="52"/>
      <c r="J341" s="26" t="s">
        <v>18</v>
      </c>
      <c r="K341" s="26">
        <v>0</v>
      </c>
      <c r="L341" s="27">
        <v>1</v>
      </c>
      <c r="R341" s="45" t="s">
        <v>19</v>
      </c>
      <c r="S341" s="45" t="s">
        <v>24</v>
      </c>
    </row>
    <row r="342" spans="1:19" s="45" customFormat="1">
      <c r="A342" s="98">
        <v>703</v>
      </c>
      <c r="B342" s="98" t="s">
        <v>690</v>
      </c>
      <c r="C342" s="98"/>
      <c r="D342" s="101" t="s">
        <v>688</v>
      </c>
      <c r="E342" s="98"/>
      <c r="F342" s="98"/>
      <c r="G342" s="31"/>
      <c r="H342" s="31" t="s">
        <v>689</v>
      </c>
      <c r="I342" s="52"/>
      <c r="J342" s="32" t="s">
        <v>18</v>
      </c>
      <c r="K342" s="32">
        <v>0</v>
      </c>
      <c r="L342" s="27">
        <v>0</v>
      </c>
      <c r="R342" s="45" t="s">
        <v>19</v>
      </c>
      <c r="S342" s="45" t="s">
        <v>24</v>
      </c>
    </row>
    <row r="343" spans="1:19">
      <c r="A343" s="102">
        <v>774</v>
      </c>
      <c r="B343" s="102" t="s">
        <v>691</v>
      </c>
      <c r="C343" s="102" t="s">
        <v>692</v>
      </c>
      <c r="D343" s="102" t="s">
        <v>688</v>
      </c>
      <c r="E343" s="102" t="s">
        <v>15</v>
      </c>
      <c r="F343" s="102"/>
      <c r="G343" s="28"/>
      <c r="H343" s="28" t="s">
        <v>689</v>
      </c>
      <c r="I343" s="52"/>
      <c r="J343" s="29" t="s">
        <v>18</v>
      </c>
      <c r="K343" s="29">
        <v>0</v>
      </c>
      <c r="L343" s="59">
        <v>2</v>
      </c>
      <c r="R343" s="45" t="s">
        <v>19</v>
      </c>
      <c r="S343" s="45" t="s">
        <v>20</v>
      </c>
    </row>
    <row r="344" spans="1:19" s="45" customFormat="1">
      <c r="A344" s="98">
        <v>537</v>
      </c>
      <c r="B344" s="98" t="s">
        <v>693</v>
      </c>
      <c r="C344" s="98" t="s">
        <v>694</v>
      </c>
      <c r="D344" s="101" t="s">
        <v>688</v>
      </c>
      <c r="E344" s="98"/>
      <c r="F344" s="98"/>
      <c r="G344" s="31">
        <v>9771745985</v>
      </c>
      <c r="H344" s="31" t="s">
        <v>695</v>
      </c>
      <c r="I344" s="52"/>
      <c r="J344" s="32" t="s">
        <v>67</v>
      </c>
      <c r="K344" s="32">
        <v>0</v>
      </c>
      <c r="L344" s="27">
        <v>1</v>
      </c>
      <c r="R344" s="45" t="s">
        <v>28</v>
      </c>
      <c r="S344" s="45" t="s">
        <v>20</v>
      </c>
    </row>
    <row r="345" spans="1:19" s="45" customFormat="1">
      <c r="A345" s="98">
        <v>670</v>
      </c>
      <c r="B345" s="98" t="s">
        <v>696</v>
      </c>
      <c r="C345" s="98" t="s">
        <v>697</v>
      </c>
      <c r="D345" s="101" t="s">
        <v>688</v>
      </c>
      <c r="E345" s="98"/>
      <c r="F345" s="98">
        <v>9955788054</v>
      </c>
      <c r="G345" s="31"/>
      <c r="H345" s="31" t="s">
        <v>695</v>
      </c>
      <c r="I345" s="52"/>
      <c r="J345" s="32" t="s">
        <v>67</v>
      </c>
      <c r="K345" s="32">
        <v>0</v>
      </c>
      <c r="L345" s="27">
        <v>1</v>
      </c>
      <c r="R345" s="45" t="s">
        <v>28</v>
      </c>
      <c r="S345" s="45" t="s">
        <v>24</v>
      </c>
    </row>
    <row r="346" spans="1:19" s="45" customFormat="1">
      <c r="A346" s="102">
        <v>704</v>
      </c>
      <c r="B346" s="102" t="s">
        <v>698</v>
      </c>
      <c r="C346" s="102" t="s">
        <v>692</v>
      </c>
      <c r="D346" s="102" t="s">
        <v>688</v>
      </c>
      <c r="E346" s="102" t="s">
        <v>15</v>
      </c>
      <c r="F346" s="102"/>
      <c r="G346" s="28"/>
      <c r="H346" s="28" t="s">
        <v>689</v>
      </c>
      <c r="I346" s="52"/>
      <c r="J346" s="29" t="s">
        <v>122</v>
      </c>
      <c r="K346" s="29">
        <v>0</v>
      </c>
      <c r="L346" s="27">
        <v>2</v>
      </c>
      <c r="R346" s="45" t="s">
        <v>19</v>
      </c>
      <c r="S346" s="45" t="s">
        <v>20</v>
      </c>
    </row>
    <row r="347" spans="1:19" s="45" customFormat="1">
      <c r="A347" s="98">
        <v>499</v>
      </c>
      <c r="B347" s="98" t="s">
        <v>699</v>
      </c>
      <c r="C347" s="98" t="s">
        <v>700</v>
      </c>
      <c r="D347" s="98" t="s">
        <v>688</v>
      </c>
      <c r="E347" s="98"/>
      <c r="F347" s="98"/>
      <c r="G347" s="31">
        <v>9097122211</v>
      </c>
      <c r="H347" s="31" t="s">
        <v>360</v>
      </c>
      <c r="I347" s="52"/>
      <c r="J347" s="32" t="s">
        <v>165</v>
      </c>
      <c r="K347" s="32">
        <v>0</v>
      </c>
      <c r="L347" s="27">
        <v>1</v>
      </c>
      <c r="R347" s="45" t="s">
        <v>19</v>
      </c>
      <c r="S347" s="45" t="s">
        <v>24</v>
      </c>
    </row>
    <row r="348" spans="1:19" s="47" customFormat="1">
      <c r="A348" s="99">
        <v>374</v>
      </c>
      <c r="B348" s="99" t="s">
        <v>701</v>
      </c>
      <c r="C348" s="99" t="s">
        <v>702</v>
      </c>
      <c r="D348" s="99" t="s">
        <v>688</v>
      </c>
      <c r="E348" s="99" t="s">
        <v>51</v>
      </c>
      <c r="F348" s="99"/>
      <c r="G348" s="33">
        <v>9162981534</v>
      </c>
      <c r="H348" s="33" t="s">
        <v>703</v>
      </c>
      <c r="I348" s="52"/>
      <c r="J348" s="34" t="s">
        <v>165</v>
      </c>
      <c r="K348" s="34">
        <v>0</v>
      </c>
      <c r="L348" s="27">
        <v>2</v>
      </c>
      <c r="R348" s="45" t="s">
        <v>28</v>
      </c>
      <c r="S348" s="45" t="s">
        <v>24</v>
      </c>
    </row>
    <row r="349" spans="1:19" s="45" customFormat="1">
      <c r="A349" s="98">
        <v>356</v>
      </c>
      <c r="B349" s="98" t="s">
        <v>704</v>
      </c>
      <c r="C349" s="98" t="s">
        <v>705</v>
      </c>
      <c r="D349" s="98" t="s">
        <v>688</v>
      </c>
      <c r="E349" s="98"/>
      <c r="F349" s="98">
        <v>7656955590</v>
      </c>
      <c r="G349" s="31">
        <v>9572358235</v>
      </c>
      <c r="H349" s="31" t="s">
        <v>689</v>
      </c>
      <c r="I349" s="52"/>
      <c r="J349" s="32" t="s">
        <v>165</v>
      </c>
      <c r="K349" s="32">
        <v>0</v>
      </c>
      <c r="L349" s="27">
        <v>3</v>
      </c>
      <c r="R349" s="45" t="s">
        <v>28</v>
      </c>
      <c r="S349" s="45" t="s">
        <v>24</v>
      </c>
    </row>
    <row r="350" spans="1:19" s="45" customFormat="1">
      <c r="A350" s="98">
        <v>357</v>
      </c>
      <c r="B350" s="98" t="s">
        <v>706</v>
      </c>
      <c r="C350" s="98" t="s">
        <v>705</v>
      </c>
      <c r="D350" s="98" t="s">
        <v>688</v>
      </c>
      <c r="E350" s="98"/>
      <c r="F350" s="98">
        <v>7656955590</v>
      </c>
      <c r="G350" s="31">
        <v>9572358235</v>
      </c>
      <c r="H350" s="31" t="s">
        <v>689</v>
      </c>
      <c r="I350" s="52"/>
      <c r="J350" s="32" t="s">
        <v>165</v>
      </c>
      <c r="K350" s="32">
        <v>0</v>
      </c>
      <c r="L350" s="27">
        <v>3</v>
      </c>
      <c r="R350" s="45" t="s">
        <v>28</v>
      </c>
      <c r="S350" s="45" t="s">
        <v>24</v>
      </c>
    </row>
    <row r="351" spans="1:19" s="45" customFormat="1">
      <c r="A351" s="98">
        <v>609</v>
      </c>
      <c r="B351" s="98" t="s">
        <v>707</v>
      </c>
      <c r="C351" s="98" t="s">
        <v>708</v>
      </c>
      <c r="D351" s="98" t="s">
        <v>688</v>
      </c>
      <c r="E351" s="98"/>
      <c r="F351" s="98">
        <v>9162064821</v>
      </c>
      <c r="G351" s="31">
        <v>8651735199</v>
      </c>
      <c r="H351" s="31" t="s">
        <v>689</v>
      </c>
      <c r="I351" s="52"/>
      <c r="J351" s="32" t="s">
        <v>165</v>
      </c>
      <c r="K351" s="32">
        <v>0</v>
      </c>
      <c r="L351" s="27">
        <v>1</v>
      </c>
      <c r="R351" s="45" t="s">
        <v>28</v>
      </c>
      <c r="S351" s="45" t="s">
        <v>24</v>
      </c>
    </row>
    <row r="352" spans="1:19" s="45" customFormat="1">
      <c r="A352" s="98">
        <v>253</v>
      </c>
      <c r="B352" s="98" t="s">
        <v>709</v>
      </c>
      <c r="C352" s="98" t="s">
        <v>710</v>
      </c>
      <c r="D352" s="98" t="s">
        <v>688</v>
      </c>
      <c r="E352" s="98"/>
      <c r="F352" s="98"/>
      <c r="G352" s="31">
        <v>9102098454</v>
      </c>
      <c r="H352" s="31" t="s">
        <v>689</v>
      </c>
      <c r="I352" s="52"/>
      <c r="J352" s="32" t="s">
        <v>514</v>
      </c>
      <c r="K352" s="32">
        <v>0</v>
      </c>
      <c r="L352" s="27">
        <v>1</v>
      </c>
      <c r="R352" s="45" t="s">
        <v>28</v>
      </c>
      <c r="S352" s="45" t="s">
        <v>24</v>
      </c>
    </row>
    <row r="353" spans="1:25" s="45" customFormat="1">
      <c r="A353" s="98">
        <v>251</v>
      </c>
      <c r="B353" s="98" t="s">
        <v>711</v>
      </c>
      <c r="C353" s="98" t="s">
        <v>712</v>
      </c>
      <c r="D353" s="98" t="s">
        <v>688</v>
      </c>
      <c r="E353" s="98"/>
      <c r="F353" s="98"/>
      <c r="G353" s="31">
        <v>9934210455</v>
      </c>
      <c r="H353" s="31" t="s">
        <v>689</v>
      </c>
      <c r="I353" s="52"/>
      <c r="J353" s="32" t="s">
        <v>514</v>
      </c>
      <c r="K353" s="32">
        <v>0</v>
      </c>
      <c r="L353" s="27">
        <v>1</v>
      </c>
      <c r="R353" s="45" t="s">
        <v>19</v>
      </c>
      <c r="S353" s="45" t="s">
        <v>24</v>
      </c>
    </row>
    <row r="354" spans="1:25" s="45" customFormat="1">
      <c r="A354" s="98">
        <v>567</v>
      </c>
      <c r="B354" s="98" t="s">
        <v>713</v>
      </c>
      <c r="C354" s="98" t="s">
        <v>714</v>
      </c>
      <c r="D354" s="98" t="s">
        <v>688</v>
      </c>
      <c r="E354" s="98"/>
      <c r="F354" s="98"/>
      <c r="G354" s="31">
        <v>7033567126</v>
      </c>
      <c r="H354" s="31" t="s">
        <v>689</v>
      </c>
      <c r="I354" s="52"/>
      <c r="J354" s="32" t="s">
        <v>514</v>
      </c>
      <c r="K354" s="32">
        <v>0</v>
      </c>
      <c r="L354" s="27">
        <v>1</v>
      </c>
      <c r="R354" s="45" t="s">
        <v>19</v>
      </c>
      <c r="S354" s="45" t="s">
        <v>24</v>
      </c>
    </row>
    <row r="355" spans="1:25" s="47" customFormat="1">
      <c r="A355" s="98">
        <v>226</v>
      </c>
      <c r="B355" s="98" t="s">
        <v>715</v>
      </c>
      <c r="C355" s="98" t="s">
        <v>716</v>
      </c>
      <c r="D355" s="98" t="s">
        <v>688</v>
      </c>
      <c r="E355" s="98"/>
      <c r="F355" s="98">
        <v>7903141103</v>
      </c>
      <c r="G355" s="31">
        <v>7319742005</v>
      </c>
      <c r="H355" s="31" t="s">
        <v>689</v>
      </c>
      <c r="I355" s="52" t="e">
        <v>#REF!</v>
      </c>
      <c r="J355" s="32" t="s">
        <v>590</v>
      </c>
      <c r="K355" s="32">
        <v>0</v>
      </c>
      <c r="L355" s="27">
        <v>1</v>
      </c>
      <c r="R355" s="45" t="s">
        <v>19</v>
      </c>
      <c r="S355" s="45" t="s">
        <v>24</v>
      </c>
    </row>
    <row r="356" spans="1:25" s="45" customFormat="1">
      <c r="A356" s="98">
        <v>275</v>
      </c>
      <c r="B356" s="98" t="s">
        <v>717</v>
      </c>
      <c r="C356" s="98" t="s">
        <v>718</v>
      </c>
      <c r="D356" s="101" t="s">
        <v>688</v>
      </c>
      <c r="E356" s="98" t="s">
        <v>659</v>
      </c>
      <c r="F356" s="98"/>
      <c r="G356" s="31">
        <v>7654884610</v>
      </c>
      <c r="H356" s="31" t="s">
        <v>719</v>
      </c>
      <c r="I356" s="52" t="e">
        <v>#REF!</v>
      </c>
      <c r="J356" s="32" t="s">
        <v>590</v>
      </c>
      <c r="K356" s="32">
        <v>0</v>
      </c>
      <c r="L356" s="27">
        <v>2</v>
      </c>
      <c r="R356" s="45" t="s">
        <v>19</v>
      </c>
      <c r="S356" s="45" t="s">
        <v>24</v>
      </c>
    </row>
    <row r="357" spans="1:25" s="45" customFormat="1">
      <c r="A357" s="98">
        <v>491</v>
      </c>
      <c r="B357" s="98" t="s">
        <v>720</v>
      </c>
      <c r="C357" s="98" t="s">
        <v>721</v>
      </c>
      <c r="D357" s="98" t="s">
        <v>688</v>
      </c>
      <c r="E357" s="98"/>
      <c r="F357" s="98"/>
      <c r="G357" s="31">
        <v>7260041824</v>
      </c>
      <c r="H357" s="31" t="s">
        <v>703</v>
      </c>
      <c r="I357" s="52" t="e">
        <v>#REF!</v>
      </c>
      <c r="J357" s="32" t="s">
        <v>590</v>
      </c>
      <c r="K357" s="32">
        <v>0</v>
      </c>
      <c r="L357" s="27">
        <v>1</v>
      </c>
      <c r="R357" s="45" t="s">
        <v>28</v>
      </c>
      <c r="S357" s="45" t="s">
        <v>20</v>
      </c>
    </row>
    <row r="358" spans="1:25" s="45" customFormat="1">
      <c r="A358" s="98">
        <v>236</v>
      </c>
      <c r="B358" s="98" t="s">
        <v>722</v>
      </c>
      <c r="C358" s="98" t="s">
        <v>705</v>
      </c>
      <c r="D358" s="98" t="s">
        <v>688</v>
      </c>
      <c r="E358" s="98"/>
      <c r="F358" s="98">
        <v>7656955590</v>
      </c>
      <c r="G358" s="31">
        <v>7070300599</v>
      </c>
      <c r="H358" s="31" t="s">
        <v>689</v>
      </c>
      <c r="I358" s="52" t="e">
        <v>#REF!</v>
      </c>
      <c r="J358" s="32" t="s">
        <v>590</v>
      </c>
      <c r="K358" s="32">
        <v>0</v>
      </c>
      <c r="L358" s="27">
        <v>3</v>
      </c>
      <c r="R358" s="45" t="s">
        <v>28</v>
      </c>
      <c r="S358" s="45" t="s">
        <v>20</v>
      </c>
    </row>
    <row r="359" spans="1:25" s="45" customFormat="1">
      <c r="A359" s="99">
        <v>272</v>
      </c>
      <c r="B359" s="99" t="s">
        <v>723</v>
      </c>
      <c r="C359" s="99" t="s">
        <v>724</v>
      </c>
      <c r="D359" s="99" t="s">
        <v>688</v>
      </c>
      <c r="E359" s="99" t="s">
        <v>51</v>
      </c>
      <c r="F359" s="99"/>
      <c r="G359" s="33">
        <v>9199712645</v>
      </c>
      <c r="H359" s="33" t="s">
        <v>703</v>
      </c>
      <c r="I359" s="52" t="e">
        <v>#REF!</v>
      </c>
      <c r="J359" s="34" t="s">
        <v>590</v>
      </c>
      <c r="K359" s="34">
        <v>0</v>
      </c>
      <c r="L359" s="27">
        <v>1</v>
      </c>
      <c r="R359" s="45" t="s">
        <v>28</v>
      </c>
      <c r="S359" s="45" t="s">
        <v>24</v>
      </c>
    </row>
    <row r="360" spans="1:25" s="45" customFormat="1">
      <c r="A360" s="103">
        <v>348</v>
      </c>
      <c r="B360" s="103" t="s">
        <v>725</v>
      </c>
      <c r="C360" s="103" t="s">
        <v>726</v>
      </c>
      <c r="D360" s="103" t="s">
        <v>688</v>
      </c>
      <c r="E360" s="103" t="s">
        <v>15</v>
      </c>
      <c r="F360" s="103"/>
      <c r="G360" s="53">
        <v>7761988741</v>
      </c>
      <c r="H360" s="53" t="s">
        <v>703</v>
      </c>
      <c r="I360" s="54" t="e">
        <v>#REF!</v>
      </c>
      <c r="J360" s="54" t="s">
        <v>636</v>
      </c>
      <c r="K360" s="54">
        <v>0</v>
      </c>
      <c r="L360" s="55">
        <v>1</v>
      </c>
      <c r="R360" s="45" t="s">
        <v>28</v>
      </c>
      <c r="S360" s="45" t="s">
        <v>24</v>
      </c>
    </row>
    <row r="361" spans="1:25" s="30" customFormat="1">
      <c r="A361" s="99">
        <v>477</v>
      </c>
      <c r="B361" s="99" t="s">
        <v>727</v>
      </c>
      <c r="C361" s="99" t="s">
        <v>702</v>
      </c>
      <c r="D361" s="99" t="s">
        <v>688</v>
      </c>
      <c r="E361" s="99" t="s">
        <v>51</v>
      </c>
      <c r="F361" s="99"/>
      <c r="G361" s="33">
        <v>9162981534</v>
      </c>
      <c r="H361" s="33" t="s">
        <v>703</v>
      </c>
      <c r="I361" s="52" t="e">
        <v>#REF!</v>
      </c>
      <c r="J361" s="34" t="s">
        <v>636</v>
      </c>
      <c r="K361" s="34">
        <v>0</v>
      </c>
      <c r="L361" s="27">
        <v>2</v>
      </c>
      <c r="R361" s="45" t="s">
        <v>28</v>
      </c>
      <c r="S361" s="45" t="s">
        <v>20</v>
      </c>
    </row>
    <row r="362" spans="1:25" s="45" customFormat="1">
      <c r="A362" s="98">
        <v>274</v>
      </c>
      <c r="B362" s="98" t="s">
        <v>728</v>
      </c>
      <c r="C362" s="98" t="s">
        <v>718</v>
      </c>
      <c r="D362" s="101" t="s">
        <v>688</v>
      </c>
      <c r="E362" s="98" t="s">
        <v>659</v>
      </c>
      <c r="F362" s="98"/>
      <c r="G362" s="31">
        <v>7654884610</v>
      </c>
      <c r="H362" s="31" t="s">
        <v>719</v>
      </c>
      <c r="I362" s="52" t="e">
        <v>#REF!</v>
      </c>
      <c r="J362" s="32" t="s">
        <v>636</v>
      </c>
      <c r="K362" s="32">
        <v>0</v>
      </c>
      <c r="L362" s="27">
        <v>2</v>
      </c>
      <c r="R362" s="45" t="s">
        <v>19</v>
      </c>
      <c r="S362" s="45" t="s">
        <v>24</v>
      </c>
    </row>
    <row r="363" spans="1:25" s="45" customFormat="1">
      <c r="A363" s="98">
        <v>708</v>
      </c>
      <c r="B363" s="98" t="s">
        <v>442</v>
      </c>
      <c r="C363" s="98" t="s">
        <v>729</v>
      </c>
      <c r="D363" s="98" t="s">
        <v>688</v>
      </c>
      <c r="E363" s="98"/>
      <c r="F363" s="98">
        <v>9801877464</v>
      </c>
      <c r="G363" s="31">
        <v>9523332299</v>
      </c>
      <c r="H363" s="31" t="s">
        <v>453</v>
      </c>
      <c r="I363" s="52" t="e">
        <v>#REF!</v>
      </c>
      <c r="J363" s="32" t="s">
        <v>272</v>
      </c>
      <c r="K363" s="32">
        <v>0</v>
      </c>
      <c r="L363" s="27">
        <v>1</v>
      </c>
      <c r="R363" s="45" t="s">
        <v>28</v>
      </c>
      <c r="S363" s="45" t="s">
        <v>24</v>
      </c>
    </row>
    <row r="364" spans="1:25">
      <c r="A364" s="98">
        <v>763</v>
      </c>
      <c r="B364" s="98" t="s">
        <v>730</v>
      </c>
      <c r="C364" s="98" t="s">
        <v>731</v>
      </c>
      <c r="D364" s="98"/>
      <c r="E364" s="98"/>
      <c r="F364" s="98">
        <v>8294758136</v>
      </c>
      <c r="G364" s="31">
        <v>8294758136</v>
      </c>
      <c r="H364" s="57" t="s">
        <v>695</v>
      </c>
      <c r="I364" s="43" t="s">
        <v>214</v>
      </c>
      <c r="J364" s="32" t="s">
        <v>18</v>
      </c>
      <c r="K364" s="32"/>
      <c r="L364" s="59">
        <f>COUNTIF($C$15:$C$338,C364)</f>
        <v>0</v>
      </c>
      <c r="R364" s="45"/>
      <c r="S364" s="45"/>
    </row>
    <row r="365" spans="1:25" s="31" customFormat="1">
      <c r="A365" s="98">
        <v>730</v>
      </c>
      <c r="B365" s="98" t="s">
        <v>732</v>
      </c>
      <c r="C365" s="98" t="s">
        <v>733</v>
      </c>
      <c r="D365" s="98"/>
      <c r="E365" s="98"/>
      <c r="F365" s="98">
        <v>8825397962</v>
      </c>
      <c r="G365" s="31">
        <v>7320013232</v>
      </c>
      <c r="H365" s="31" t="s">
        <v>734</v>
      </c>
      <c r="I365" s="52"/>
      <c r="J365" s="32" t="s">
        <v>18</v>
      </c>
      <c r="L365" s="31">
        <f>COUNTIF($C$15:$C$338,C365)</f>
        <v>0</v>
      </c>
      <c r="R365" s="45" t="s">
        <v>19</v>
      </c>
      <c r="S365" s="45" t="s">
        <v>24</v>
      </c>
    </row>
    <row r="366" spans="1:25" s="45" customFormat="1">
      <c r="A366" s="98">
        <v>610</v>
      </c>
      <c r="B366" s="98" t="s">
        <v>735</v>
      </c>
      <c r="C366" s="98" t="s">
        <v>736</v>
      </c>
      <c r="D366" s="98"/>
      <c r="E366" s="98"/>
      <c r="F366" s="98">
        <v>9801978593</v>
      </c>
      <c r="G366" s="31"/>
      <c r="H366" s="31" t="s">
        <v>737</v>
      </c>
      <c r="I366" s="52" t="s">
        <v>212</v>
      </c>
      <c r="J366" s="32" t="s">
        <v>636</v>
      </c>
      <c r="K366" s="32">
        <v>550</v>
      </c>
      <c r="L366" s="27">
        <f>COUNTIF($C$15:$C$338,C366)</f>
        <v>0</v>
      </c>
      <c r="M366" s="230" t="s">
        <v>738</v>
      </c>
      <c r="N366" s="231"/>
      <c r="R366" s="45" t="s">
        <v>19</v>
      </c>
      <c r="S366" s="45" t="s">
        <v>24</v>
      </c>
    </row>
    <row r="367" spans="1:25">
      <c r="H367" s="31"/>
      <c r="N367" s="38"/>
      <c r="O367" s="38"/>
      <c r="P367" s="38"/>
      <c r="Q367" s="38"/>
      <c r="R367" s="38"/>
      <c r="S367" s="59"/>
      <c r="T367" s="59"/>
      <c r="U367" s="68"/>
      <c r="V367" s="68"/>
      <c r="W367" s="68"/>
      <c r="X367" s="68"/>
      <c r="Y367" s="68"/>
    </row>
    <row r="368" spans="1:25">
      <c r="H368" s="31"/>
      <c r="N368" s="38"/>
      <c r="O368" s="38"/>
      <c r="P368" s="38"/>
      <c r="Q368" s="38"/>
      <c r="R368" s="38"/>
      <c r="S368" s="59"/>
      <c r="T368" s="59"/>
      <c r="U368" s="68"/>
      <c r="V368" s="68"/>
      <c r="W368" s="68"/>
      <c r="X368" s="68"/>
      <c r="Y368" s="68"/>
    </row>
    <row r="369" spans="8:25">
      <c r="H369" s="31"/>
      <c r="N369" s="38"/>
      <c r="O369" s="38"/>
      <c r="P369" s="38"/>
      <c r="Q369" s="38"/>
      <c r="R369" s="38"/>
      <c r="S369" s="59"/>
      <c r="T369" s="59"/>
      <c r="U369" s="68"/>
      <c r="V369" s="68"/>
      <c r="W369" s="68"/>
      <c r="X369" s="68"/>
      <c r="Y369" s="68"/>
    </row>
    <row r="370" spans="8:25">
      <c r="H370" s="31"/>
      <c r="N370" s="38"/>
      <c r="O370" s="38"/>
      <c r="P370" s="38"/>
      <c r="Q370" s="38"/>
      <c r="R370" s="38"/>
      <c r="S370" s="59"/>
      <c r="T370" s="59"/>
      <c r="U370" s="68"/>
      <c r="V370" s="68"/>
      <c r="W370" s="68"/>
      <c r="X370" s="68"/>
      <c r="Y370" s="68"/>
    </row>
    <row r="371" spans="8:25">
      <c r="H371" s="31"/>
      <c r="N371" s="38"/>
      <c r="O371" s="38"/>
      <c r="P371" s="38"/>
      <c r="Q371" s="38"/>
      <c r="R371" s="38"/>
      <c r="S371" s="59"/>
      <c r="T371" s="59"/>
      <c r="U371" s="68"/>
      <c r="V371" s="68"/>
      <c r="W371" s="68"/>
      <c r="X371" s="68"/>
      <c r="Y371" s="68"/>
    </row>
    <row r="372" spans="8:25">
      <c r="H372" s="31"/>
      <c r="N372" s="70"/>
      <c r="O372" s="70"/>
      <c r="P372" s="70"/>
      <c r="Q372" s="73"/>
      <c r="R372" s="70"/>
      <c r="S372" s="71"/>
      <c r="T372" s="59"/>
      <c r="U372" s="68"/>
      <c r="V372" s="68"/>
      <c r="W372" s="68"/>
      <c r="X372" s="68"/>
      <c r="Y372" s="68"/>
    </row>
    <row r="373" spans="8:25">
      <c r="H373" s="31"/>
      <c r="N373" s="38"/>
      <c r="O373" s="38"/>
      <c r="P373" s="38"/>
      <c r="Q373" s="38"/>
      <c r="R373" s="38"/>
      <c r="S373" s="59"/>
      <c r="T373" s="59"/>
      <c r="U373" s="68"/>
      <c r="V373" s="68"/>
      <c r="W373" s="68"/>
      <c r="X373" s="68"/>
      <c r="Y373" s="68"/>
    </row>
    <row r="374" spans="8:25">
      <c r="H374" s="31"/>
      <c r="N374" s="38"/>
      <c r="O374" s="38"/>
      <c r="P374" s="38"/>
      <c r="Q374" s="38"/>
      <c r="R374" s="38"/>
      <c r="S374" s="59"/>
      <c r="T374" s="59"/>
      <c r="U374" s="68"/>
      <c r="V374" s="68"/>
      <c r="W374" s="68"/>
      <c r="X374" s="68"/>
      <c r="Y374" s="68"/>
    </row>
    <row r="375" spans="8:25">
      <c r="H375" s="31"/>
      <c r="N375" s="38"/>
      <c r="O375" s="38"/>
      <c r="P375" s="38"/>
      <c r="Q375" s="38"/>
      <c r="R375" s="38"/>
      <c r="S375" s="59"/>
      <c r="T375" s="59"/>
      <c r="U375" s="68"/>
      <c r="V375" s="68"/>
      <c r="W375" s="68"/>
      <c r="X375" s="68"/>
      <c r="Y375" s="68"/>
    </row>
    <row r="376" spans="8:25">
      <c r="H376" s="31"/>
      <c r="N376" s="38"/>
      <c r="O376" s="38"/>
      <c r="P376" s="38"/>
      <c r="Q376" s="38"/>
      <c r="R376" s="38"/>
      <c r="S376" s="59"/>
      <c r="T376" s="59"/>
      <c r="U376" s="68"/>
      <c r="V376" s="68"/>
      <c r="W376" s="68"/>
      <c r="X376" s="68"/>
      <c r="Y376" s="68"/>
    </row>
    <row r="377" spans="8:25">
      <c r="H377" s="31"/>
      <c r="N377" s="38"/>
      <c r="O377" s="38"/>
      <c r="P377" s="38"/>
      <c r="Q377" s="38"/>
      <c r="R377" s="38"/>
      <c r="S377" s="59"/>
      <c r="T377" s="59"/>
      <c r="U377" s="68"/>
      <c r="V377" s="68"/>
      <c r="W377" s="68"/>
      <c r="X377" s="68"/>
      <c r="Y377" s="68"/>
    </row>
    <row r="378" spans="8:25">
      <c r="H378" s="31"/>
      <c r="N378" s="38"/>
      <c r="O378" s="38"/>
      <c r="P378" s="38"/>
      <c r="Q378" s="38"/>
      <c r="R378" s="38"/>
      <c r="S378" s="59"/>
      <c r="T378" s="59"/>
      <c r="U378" s="68"/>
      <c r="V378" s="68"/>
      <c r="W378" s="68"/>
      <c r="X378" s="68"/>
      <c r="Y378" s="68"/>
    </row>
    <row r="379" spans="8:25">
      <c r="H379" s="40"/>
      <c r="J379" s="74"/>
      <c r="N379" s="38"/>
      <c r="O379" s="38"/>
      <c r="P379" s="38"/>
      <c r="Q379" s="38"/>
      <c r="R379" s="38"/>
      <c r="S379" s="59"/>
      <c r="T379" s="59"/>
      <c r="U379" s="68"/>
      <c r="V379" s="68"/>
      <c r="W379" s="68"/>
      <c r="X379" s="68"/>
      <c r="Y379" s="68"/>
    </row>
    <row r="380" spans="8:25">
      <c r="H380" s="31"/>
      <c r="N380" s="38"/>
      <c r="O380" s="38"/>
      <c r="P380" s="38"/>
      <c r="Q380" s="38"/>
      <c r="R380" s="38"/>
      <c r="S380" s="59"/>
      <c r="T380" s="59"/>
      <c r="U380" s="68"/>
      <c r="V380" s="68"/>
      <c r="W380" s="68"/>
      <c r="X380" s="68"/>
      <c r="Y380" s="68"/>
    </row>
    <row r="381" spans="8:25">
      <c r="H381" s="31"/>
      <c r="N381" s="38"/>
      <c r="O381" s="38"/>
      <c r="P381" s="38"/>
      <c r="Q381" s="38"/>
      <c r="R381" s="38"/>
      <c r="S381" s="59"/>
      <c r="T381" s="59"/>
      <c r="U381" s="68"/>
      <c r="V381" s="68"/>
      <c r="W381" s="68"/>
      <c r="X381" s="68"/>
      <c r="Y381" s="68"/>
    </row>
    <row r="382" spans="8:25">
      <c r="H382" s="31"/>
      <c r="N382" s="38"/>
      <c r="O382" s="38"/>
      <c r="P382" s="38"/>
      <c r="Q382" s="38"/>
      <c r="R382" s="38"/>
      <c r="S382" s="59"/>
      <c r="T382" s="59"/>
      <c r="U382" s="68"/>
      <c r="V382" s="68"/>
      <c r="W382" s="68"/>
      <c r="X382" s="68"/>
      <c r="Y382" s="68"/>
    </row>
    <row r="383" spans="8:25">
      <c r="H383" s="31"/>
      <c r="N383" s="38"/>
      <c r="O383" s="38"/>
      <c r="P383" s="38"/>
      <c r="Q383" s="38"/>
      <c r="R383" s="38"/>
      <c r="S383" s="59"/>
      <c r="T383" s="59"/>
      <c r="U383" s="68"/>
      <c r="V383" s="68"/>
      <c r="W383" s="68"/>
      <c r="X383" s="68"/>
      <c r="Y383" s="68"/>
    </row>
    <row r="384" spans="8:25">
      <c r="H384" s="31"/>
      <c r="N384" s="38"/>
      <c r="O384" s="38"/>
      <c r="P384" s="38"/>
      <c r="Q384" s="38"/>
      <c r="R384" s="38"/>
      <c r="S384" s="59"/>
      <c r="T384" s="59"/>
      <c r="U384" s="68"/>
      <c r="V384" s="68"/>
      <c r="W384" s="68"/>
      <c r="X384" s="68"/>
      <c r="Y384" s="68"/>
    </row>
    <row r="385" spans="8:25">
      <c r="H385" s="31"/>
      <c r="N385" s="38"/>
      <c r="O385" s="38"/>
      <c r="P385" s="38"/>
      <c r="Q385" s="38"/>
      <c r="R385" s="38"/>
      <c r="S385" s="59"/>
      <c r="T385" s="59"/>
      <c r="U385" s="68"/>
      <c r="V385" s="68"/>
      <c r="W385" s="68"/>
      <c r="X385" s="68"/>
      <c r="Y385" s="68"/>
    </row>
    <row r="386" spans="8:25">
      <c r="H386" s="31"/>
      <c r="N386" s="38"/>
      <c r="O386" s="38"/>
      <c r="P386" s="38"/>
      <c r="Q386" s="38"/>
      <c r="R386" s="38"/>
      <c r="S386" s="59"/>
      <c r="T386" s="59"/>
      <c r="U386" s="68"/>
      <c r="V386" s="68"/>
      <c r="W386" s="68"/>
      <c r="X386" s="68"/>
      <c r="Y386" s="68"/>
    </row>
    <row r="387" spans="8:25">
      <c r="H387" s="31"/>
      <c r="N387" s="38"/>
      <c r="O387" s="38"/>
      <c r="P387" s="38"/>
      <c r="Q387" s="38"/>
      <c r="R387" s="38"/>
      <c r="S387" s="59"/>
      <c r="T387" s="59"/>
      <c r="U387" s="68"/>
      <c r="V387" s="68"/>
      <c r="W387" s="68"/>
      <c r="X387" s="68"/>
      <c r="Y387" s="68"/>
    </row>
    <row r="388" spans="8:25">
      <c r="H388" s="31"/>
      <c r="N388" s="38"/>
      <c r="O388" s="38"/>
      <c r="P388" s="38"/>
      <c r="Q388" s="38"/>
      <c r="R388" s="38"/>
      <c r="S388" s="59"/>
      <c r="T388" s="59"/>
      <c r="U388" s="68"/>
      <c r="V388" s="68"/>
      <c r="W388" s="68"/>
      <c r="X388" s="68"/>
      <c r="Y388" s="68"/>
    </row>
    <row r="389" spans="8:25">
      <c r="H389" s="31"/>
      <c r="N389" s="38"/>
      <c r="O389" s="38"/>
      <c r="P389" s="38"/>
      <c r="Q389" s="38"/>
      <c r="R389" s="38"/>
      <c r="S389" s="59"/>
      <c r="T389" s="59"/>
      <c r="U389" s="68"/>
      <c r="V389" s="68"/>
      <c r="W389" s="68"/>
      <c r="X389" s="68"/>
      <c r="Y389" s="68"/>
    </row>
    <row r="390" spans="8:25">
      <c r="H390" s="31"/>
      <c r="N390" s="38"/>
      <c r="O390" s="38"/>
      <c r="P390" s="38"/>
      <c r="Q390" s="38"/>
      <c r="R390" s="38"/>
      <c r="S390" s="59"/>
      <c r="T390" s="59"/>
      <c r="U390" s="68"/>
      <c r="V390" s="68"/>
      <c r="W390" s="68"/>
      <c r="X390" s="68"/>
      <c r="Y390" s="68"/>
    </row>
    <row r="391" spans="8:25">
      <c r="H391" s="31"/>
      <c r="N391" s="38"/>
      <c r="O391" s="38"/>
      <c r="P391" s="38"/>
      <c r="Q391" s="38"/>
      <c r="R391" s="38"/>
      <c r="S391" s="59"/>
      <c r="T391" s="59"/>
      <c r="U391" s="68"/>
      <c r="V391" s="68"/>
      <c r="W391" s="68"/>
      <c r="X391" s="68"/>
      <c r="Y391" s="68"/>
    </row>
    <row r="392" spans="8:25">
      <c r="H392" s="31"/>
      <c r="N392" s="38"/>
      <c r="O392" s="38"/>
      <c r="P392" s="38"/>
      <c r="Q392" s="38"/>
      <c r="R392" s="38"/>
      <c r="S392" s="59"/>
      <c r="T392" s="59"/>
      <c r="U392" s="68"/>
      <c r="V392" s="68"/>
      <c r="W392" s="68"/>
      <c r="X392" s="68"/>
      <c r="Y392" s="68"/>
    </row>
    <row r="393" spans="8:25">
      <c r="H393" s="31"/>
      <c r="N393" s="38"/>
      <c r="O393" s="38"/>
      <c r="P393" s="38"/>
      <c r="Q393" s="38"/>
      <c r="R393" s="38"/>
      <c r="S393" s="59"/>
      <c r="T393" s="59"/>
      <c r="U393" s="68"/>
      <c r="V393" s="68"/>
      <c r="W393" s="68"/>
      <c r="X393" s="68"/>
      <c r="Y393" s="68"/>
    </row>
    <row r="394" spans="8:25">
      <c r="H394" s="31"/>
      <c r="N394" s="38"/>
      <c r="O394" s="38"/>
      <c r="P394" s="38"/>
      <c r="Q394" s="38"/>
      <c r="R394" s="38"/>
      <c r="S394" s="59"/>
      <c r="T394" s="59"/>
      <c r="U394" s="68"/>
      <c r="V394" s="68"/>
      <c r="W394" s="68"/>
      <c r="X394" s="68"/>
      <c r="Y394" s="68"/>
    </row>
    <row r="395" spans="8:25">
      <c r="H395" s="31"/>
      <c r="N395" s="38"/>
      <c r="O395" s="38"/>
      <c r="P395" s="38"/>
      <c r="Q395" s="38"/>
      <c r="R395" s="38"/>
      <c r="S395" s="59"/>
      <c r="T395" s="59"/>
      <c r="U395" s="68"/>
      <c r="V395" s="68"/>
      <c r="W395" s="68"/>
      <c r="X395" s="68"/>
      <c r="Y395" s="68"/>
    </row>
    <row r="396" spans="8:25">
      <c r="H396" s="31"/>
      <c r="N396" s="38"/>
      <c r="O396" s="38"/>
      <c r="P396" s="38"/>
      <c r="Q396" s="38"/>
      <c r="R396" s="38"/>
      <c r="S396" s="59"/>
      <c r="T396" s="59"/>
      <c r="U396" s="68"/>
      <c r="V396" s="68"/>
      <c r="W396" s="68"/>
      <c r="X396" s="68"/>
      <c r="Y396" s="68"/>
    </row>
    <row r="397" spans="8:25">
      <c r="H397" s="31"/>
      <c r="N397" s="38"/>
      <c r="O397" s="38"/>
      <c r="P397" s="38"/>
      <c r="Q397" s="38"/>
      <c r="R397" s="38"/>
      <c r="S397" s="59"/>
      <c r="T397" s="59"/>
      <c r="U397" s="68"/>
      <c r="V397" s="68"/>
      <c r="W397" s="68"/>
      <c r="X397" s="68"/>
      <c r="Y397" s="68"/>
    </row>
    <row r="398" spans="8:25">
      <c r="H398" s="31"/>
      <c r="N398" s="38"/>
      <c r="O398" s="38"/>
      <c r="P398" s="38"/>
      <c r="Q398" s="38"/>
      <c r="R398" s="38"/>
      <c r="S398" s="59"/>
      <c r="T398" s="59"/>
      <c r="U398" s="68"/>
      <c r="V398" s="68"/>
      <c r="W398" s="68"/>
      <c r="X398" s="68"/>
      <c r="Y398" s="68"/>
    </row>
    <row r="399" spans="8:25">
      <c r="H399" s="31"/>
      <c r="N399" s="38"/>
      <c r="O399" s="38"/>
      <c r="P399" s="38"/>
      <c r="Q399" s="38"/>
      <c r="R399" s="59"/>
      <c r="S399" s="69"/>
      <c r="T399" s="69"/>
      <c r="U399" s="68"/>
      <c r="V399" s="68"/>
      <c r="W399" s="68"/>
      <c r="X399" s="68"/>
      <c r="Y399" s="68"/>
    </row>
    <row r="400" spans="8:25">
      <c r="H400" s="31"/>
      <c r="N400" s="38"/>
      <c r="O400" s="38"/>
      <c r="P400" s="38"/>
      <c r="Q400" s="38"/>
      <c r="R400" s="59"/>
      <c r="S400" s="69"/>
      <c r="T400" s="69"/>
      <c r="U400" s="68"/>
      <c r="V400" s="68"/>
      <c r="W400" s="68"/>
      <c r="X400" s="68"/>
      <c r="Y400" s="68"/>
    </row>
    <row r="401" spans="8:25">
      <c r="H401" s="31"/>
      <c r="N401" s="38"/>
      <c r="O401" s="38"/>
      <c r="P401" s="38"/>
      <c r="Q401" s="38"/>
      <c r="R401" s="59"/>
      <c r="S401" s="69"/>
      <c r="T401" s="69"/>
      <c r="U401" s="68"/>
      <c r="V401" s="68"/>
      <c r="W401" s="68"/>
      <c r="X401" s="68"/>
      <c r="Y401" s="68"/>
    </row>
    <row r="402" spans="8:25">
      <c r="H402" s="31"/>
      <c r="N402" s="38"/>
      <c r="O402" s="38"/>
      <c r="P402" s="38"/>
      <c r="Q402" s="38"/>
      <c r="R402" s="59"/>
      <c r="S402" s="69"/>
      <c r="T402" s="69"/>
      <c r="U402" s="68"/>
      <c r="V402" s="68"/>
      <c r="W402" s="68"/>
      <c r="X402" s="68"/>
      <c r="Y402" s="68"/>
    </row>
    <row r="403" spans="8:25">
      <c r="H403" s="31"/>
      <c r="N403" s="38"/>
      <c r="O403" s="38"/>
      <c r="P403" s="38"/>
      <c r="Q403" s="38"/>
      <c r="R403" s="59"/>
      <c r="S403" s="69"/>
      <c r="T403" s="69"/>
      <c r="U403" s="68"/>
      <c r="V403" s="68"/>
      <c r="W403" s="68"/>
      <c r="X403" s="68"/>
      <c r="Y403" s="68"/>
    </row>
    <row r="404" spans="8:25">
      <c r="H404" s="31"/>
      <c r="N404" s="38"/>
      <c r="O404" s="38"/>
      <c r="P404" s="38"/>
      <c r="Q404" s="38"/>
      <c r="R404" s="59"/>
      <c r="S404" s="69"/>
      <c r="T404" s="69"/>
      <c r="U404" s="68"/>
      <c r="V404" s="68"/>
      <c r="W404" s="68"/>
      <c r="X404" s="68"/>
      <c r="Y404" s="68"/>
    </row>
    <row r="405" spans="8:25">
      <c r="H405"/>
      <c r="N405" s="38"/>
      <c r="O405" s="38"/>
      <c r="P405" s="38"/>
      <c r="Q405" s="38"/>
      <c r="R405" s="59"/>
      <c r="S405" s="69"/>
      <c r="T405" s="69"/>
      <c r="U405" s="68"/>
      <c r="V405" s="68"/>
      <c r="W405" s="68"/>
      <c r="X405" s="68"/>
      <c r="Y405" s="68"/>
    </row>
    <row r="406" spans="8:25">
      <c r="H406"/>
      <c r="N406" s="38"/>
      <c r="O406" s="38"/>
      <c r="P406" s="38"/>
      <c r="Q406" s="38"/>
      <c r="R406" s="38"/>
      <c r="S406" s="59"/>
      <c r="T406" s="69"/>
      <c r="U406" s="68"/>
      <c r="V406" s="68"/>
      <c r="W406" s="68"/>
      <c r="X406" s="68"/>
      <c r="Y406" s="68"/>
    </row>
    <row r="407" spans="8:25">
      <c r="H407"/>
      <c r="N407" s="68"/>
      <c r="O407" s="68"/>
      <c r="P407" s="38"/>
      <c r="Q407" s="38"/>
      <c r="R407" s="38"/>
      <c r="S407" s="72"/>
      <c r="T407" s="68"/>
      <c r="U407" s="68"/>
      <c r="V407" s="68"/>
      <c r="W407" s="68"/>
      <c r="X407" s="68"/>
      <c r="Y407" s="68"/>
    </row>
    <row r="408" spans="8:25">
      <c r="H408"/>
      <c r="N408" s="68"/>
      <c r="O408" s="68"/>
      <c r="P408" s="38"/>
      <c r="Q408" s="38"/>
      <c r="R408" s="38"/>
      <c r="S408" s="72"/>
      <c r="T408" s="68"/>
      <c r="U408" s="68"/>
      <c r="V408" s="68"/>
      <c r="W408" s="68"/>
      <c r="X408" s="68"/>
      <c r="Y408" s="68"/>
    </row>
    <row r="409" spans="8:25">
      <c r="H409"/>
      <c r="N409" s="68"/>
      <c r="O409" s="68"/>
      <c r="P409" s="38"/>
      <c r="Q409" s="38"/>
      <c r="R409" s="38"/>
      <c r="S409" s="72"/>
      <c r="T409" s="68"/>
      <c r="U409" s="68"/>
      <c r="V409" s="68"/>
      <c r="W409" s="68"/>
      <c r="X409" s="68"/>
      <c r="Y409" s="68"/>
    </row>
    <row r="410" spans="8:25">
      <c r="H410"/>
      <c r="N410" s="68"/>
      <c r="O410" s="68"/>
      <c r="P410" s="38"/>
      <c r="Q410" s="38"/>
      <c r="R410" s="38"/>
      <c r="S410" s="72"/>
      <c r="T410" s="68"/>
      <c r="U410" s="68"/>
      <c r="V410" s="68"/>
      <c r="W410" s="68"/>
      <c r="X410" s="68"/>
      <c r="Y410" s="68"/>
    </row>
    <row r="411" spans="8:25">
      <c r="H411"/>
      <c r="N411" s="68"/>
      <c r="O411" s="68"/>
      <c r="P411" s="38"/>
      <c r="Q411" s="38"/>
      <c r="R411" s="38"/>
      <c r="S411" s="72"/>
      <c r="T411" s="68"/>
      <c r="U411" s="68"/>
      <c r="V411" s="68"/>
      <c r="W411" s="68"/>
      <c r="X411" s="68"/>
      <c r="Y411" s="68"/>
    </row>
    <row r="412" spans="8:25">
      <c r="H412"/>
      <c r="N412" s="68"/>
      <c r="O412" s="68"/>
      <c r="P412" s="38"/>
      <c r="Q412" s="38"/>
      <c r="R412" s="38"/>
      <c r="S412" s="72"/>
      <c r="T412" s="68"/>
      <c r="U412" s="68"/>
      <c r="V412" s="68"/>
      <c r="W412" s="68"/>
      <c r="X412" s="68"/>
      <c r="Y412" s="68"/>
    </row>
    <row r="413" spans="8:25">
      <c r="H413"/>
      <c r="N413" s="68"/>
      <c r="O413" s="68"/>
      <c r="P413" s="38"/>
      <c r="Q413" s="38"/>
      <c r="R413" s="38"/>
      <c r="S413" s="72"/>
      <c r="T413" s="68"/>
      <c r="U413" s="68"/>
      <c r="V413" s="68"/>
      <c r="W413" s="68"/>
      <c r="X413" s="68"/>
      <c r="Y413" s="68"/>
    </row>
    <row r="414" spans="8:25">
      <c r="H414"/>
      <c r="N414" s="68"/>
      <c r="O414" s="68"/>
      <c r="P414" s="38"/>
      <c r="Q414" s="38"/>
      <c r="R414" s="38"/>
      <c r="S414" s="72"/>
      <c r="T414" s="68"/>
      <c r="U414" s="68"/>
      <c r="V414" s="68"/>
      <c r="W414" s="68"/>
      <c r="X414" s="68"/>
      <c r="Y414" s="68"/>
    </row>
    <row r="415" spans="8:25">
      <c r="H415"/>
      <c r="N415" s="68"/>
      <c r="O415" s="68"/>
      <c r="P415" s="38"/>
      <c r="Q415" s="38"/>
      <c r="R415" s="38"/>
      <c r="S415" s="72"/>
      <c r="T415" s="68"/>
      <c r="U415" s="68"/>
      <c r="V415" s="68"/>
      <c r="W415" s="68"/>
      <c r="X415" s="68"/>
      <c r="Y415" s="68"/>
    </row>
    <row r="416" spans="8:25">
      <c r="H416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</row>
    <row r="417" spans="8:8">
      <c r="H417"/>
    </row>
    <row r="418" spans="8:8">
      <c r="H418"/>
    </row>
    <row r="419" spans="8:8">
      <c r="H419"/>
    </row>
    <row r="420" spans="8:8">
      <c r="H420"/>
    </row>
    <row r="421" spans="8:8">
      <c r="H421"/>
    </row>
    <row r="422" spans="8:8">
      <c r="H422"/>
    </row>
    <row r="423" spans="8:8">
      <c r="H423"/>
    </row>
    <row r="424" spans="8:8">
      <c r="H424"/>
    </row>
    <row r="425" spans="8:8">
      <c r="H425"/>
    </row>
    <row r="426" spans="8:8">
      <c r="H426"/>
    </row>
    <row r="427" spans="8:8">
      <c r="H427"/>
    </row>
    <row r="428" spans="8:8">
      <c r="H428"/>
    </row>
    <row r="429" spans="8:8">
      <c r="H429"/>
    </row>
    <row r="430" spans="8:8">
      <c r="H430"/>
    </row>
    <row r="431" spans="8:8">
      <c r="H431"/>
    </row>
    <row r="432" spans="8:8">
      <c r="H432"/>
    </row>
    <row r="433" spans="8:8">
      <c r="H433"/>
    </row>
    <row r="434" spans="8:8">
      <c r="H434"/>
    </row>
    <row r="435" spans="8:8">
      <c r="H435"/>
    </row>
    <row r="436" spans="8:8">
      <c r="H436"/>
    </row>
    <row r="437" spans="8:8">
      <c r="H437"/>
    </row>
    <row r="438" spans="8:8">
      <c r="H438"/>
    </row>
    <row r="439" spans="8:8">
      <c r="H439"/>
    </row>
    <row r="440" spans="8:8">
      <c r="H440"/>
    </row>
    <row r="441" spans="8:8">
      <c r="H441"/>
    </row>
    <row r="442" spans="8:8">
      <c r="H442"/>
    </row>
    <row r="443" spans="8:8">
      <c r="H443"/>
    </row>
    <row r="444" spans="8:8">
      <c r="H444"/>
    </row>
    <row r="445" spans="8:8">
      <c r="H445"/>
    </row>
    <row r="446" spans="8:8">
      <c r="H446"/>
    </row>
    <row r="447" spans="8:8">
      <c r="H447"/>
    </row>
    <row r="448" spans="8:8">
      <c r="H448"/>
    </row>
    <row r="449" spans="8:8">
      <c r="H449"/>
    </row>
    <row r="450" spans="8:8">
      <c r="H450"/>
    </row>
    <row r="451" spans="8:8">
      <c r="H451"/>
    </row>
    <row r="452" spans="8:8">
      <c r="H452"/>
    </row>
    <row r="453" spans="8:8">
      <c r="H453"/>
    </row>
    <row r="454" spans="8:8">
      <c r="H454"/>
    </row>
    <row r="455" spans="8:8">
      <c r="H455"/>
    </row>
    <row r="456" spans="8:8">
      <c r="H456"/>
    </row>
    <row r="457" spans="8:8">
      <c r="H457"/>
    </row>
    <row r="458" spans="8:8">
      <c r="H458"/>
    </row>
    <row r="459" spans="8:8">
      <c r="H459"/>
    </row>
    <row r="460" spans="8:8">
      <c r="H460"/>
    </row>
    <row r="461" spans="8:8">
      <c r="H461"/>
    </row>
    <row r="462" spans="8:8">
      <c r="H462"/>
    </row>
    <row r="463" spans="8:8">
      <c r="H463"/>
    </row>
    <row r="464" spans="8:8">
      <c r="H464"/>
    </row>
    <row r="465" spans="8:8">
      <c r="H465"/>
    </row>
    <row r="466" spans="8:8">
      <c r="H466"/>
    </row>
    <row r="467" spans="8:8">
      <c r="H467"/>
    </row>
    <row r="468" spans="8:8">
      <c r="H468"/>
    </row>
    <row r="469" spans="8:8">
      <c r="H469"/>
    </row>
    <row r="470" spans="8:8">
      <c r="H470"/>
    </row>
    <row r="471" spans="8:8">
      <c r="H471"/>
    </row>
    <row r="472" spans="8:8">
      <c r="H472"/>
    </row>
    <row r="473" spans="8:8">
      <c r="H473"/>
    </row>
    <row r="474" spans="8:8">
      <c r="H474"/>
    </row>
    <row r="475" spans="8:8">
      <c r="H475"/>
    </row>
    <row r="476" spans="8:8">
      <c r="H476"/>
    </row>
    <row r="477" spans="8:8">
      <c r="H477"/>
    </row>
    <row r="478" spans="8:8">
      <c r="H478"/>
    </row>
    <row r="479" spans="8:8">
      <c r="H479"/>
    </row>
    <row r="480" spans="8:8">
      <c r="H480"/>
    </row>
    <row r="481" spans="8:8">
      <c r="H481"/>
    </row>
    <row r="482" spans="8:8">
      <c r="H482"/>
    </row>
    <row r="483" spans="8:8">
      <c r="H483"/>
    </row>
    <row r="484" spans="8:8">
      <c r="H484"/>
    </row>
    <row r="485" spans="8:8">
      <c r="H485"/>
    </row>
    <row r="486" spans="8:8">
      <c r="H486"/>
    </row>
    <row r="487" spans="8:8">
      <c r="H487"/>
    </row>
    <row r="488" spans="8:8">
      <c r="H488"/>
    </row>
    <row r="489" spans="8:8">
      <c r="H489"/>
    </row>
    <row r="490" spans="8:8">
      <c r="H490"/>
    </row>
    <row r="491" spans="8:8">
      <c r="H491"/>
    </row>
    <row r="492" spans="8:8">
      <c r="H492"/>
    </row>
    <row r="493" spans="8:8">
      <c r="H493"/>
    </row>
    <row r="494" spans="8:8">
      <c r="H494"/>
    </row>
    <row r="495" spans="8:8">
      <c r="H495"/>
    </row>
    <row r="496" spans="8:8">
      <c r="H496"/>
    </row>
    <row r="497" spans="8:8">
      <c r="H497"/>
    </row>
    <row r="498" spans="8:8">
      <c r="H498"/>
    </row>
    <row r="499" spans="8:8">
      <c r="H499"/>
    </row>
    <row r="500" spans="8:8">
      <c r="H500"/>
    </row>
    <row r="501" spans="8:8">
      <c r="H501"/>
    </row>
    <row r="502" spans="8:8">
      <c r="H502"/>
    </row>
    <row r="503" spans="8:8">
      <c r="H503"/>
    </row>
    <row r="504" spans="8:8">
      <c r="H504"/>
    </row>
    <row r="505" spans="8:8">
      <c r="H505"/>
    </row>
    <row r="506" spans="8:8">
      <c r="H506"/>
    </row>
    <row r="507" spans="8:8">
      <c r="H507"/>
    </row>
    <row r="508" spans="8:8">
      <c r="H508"/>
    </row>
    <row r="509" spans="8:8">
      <c r="H509"/>
    </row>
    <row r="510" spans="8:8">
      <c r="H510"/>
    </row>
    <row r="511" spans="8:8">
      <c r="H511"/>
    </row>
    <row r="512" spans="8:8">
      <c r="H512"/>
    </row>
    <row r="513" spans="8:8">
      <c r="H513"/>
    </row>
    <row r="514" spans="8:8">
      <c r="H514"/>
    </row>
    <row r="515" spans="8:8">
      <c r="H515"/>
    </row>
    <row r="516" spans="8:8">
      <c r="H516"/>
    </row>
    <row r="517" spans="8:8">
      <c r="H517"/>
    </row>
    <row r="518" spans="8:8">
      <c r="H518"/>
    </row>
    <row r="519" spans="8:8">
      <c r="H519"/>
    </row>
    <row r="520" spans="8:8">
      <c r="H520"/>
    </row>
    <row r="521" spans="8:8">
      <c r="H521"/>
    </row>
    <row r="522" spans="8:8">
      <c r="H522"/>
    </row>
    <row r="523" spans="8:8">
      <c r="H523"/>
    </row>
    <row r="524" spans="8:8">
      <c r="H524"/>
    </row>
    <row r="525" spans="8:8">
      <c r="H525"/>
    </row>
    <row r="526" spans="8:8">
      <c r="H526"/>
    </row>
    <row r="527" spans="8:8">
      <c r="H527"/>
    </row>
    <row r="528" spans="8:8">
      <c r="H528"/>
    </row>
    <row r="529" spans="8:8">
      <c r="H529"/>
    </row>
    <row r="530" spans="8:8">
      <c r="H530"/>
    </row>
    <row r="531" spans="8:8">
      <c r="H531"/>
    </row>
    <row r="532" spans="8:8">
      <c r="H532"/>
    </row>
    <row r="533" spans="8:8">
      <c r="H533"/>
    </row>
    <row r="534" spans="8:8">
      <c r="H534"/>
    </row>
    <row r="535" spans="8:8">
      <c r="H535"/>
    </row>
    <row r="536" spans="8:8">
      <c r="H536"/>
    </row>
    <row r="537" spans="8:8">
      <c r="H537"/>
    </row>
    <row r="538" spans="8:8">
      <c r="H538"/>
    </row>
    <row r="539" spans="8:8">
      <c r="H539"/>
    </row>
    <row r="540" spans="8:8">
      <c r="H540"/>
    </row>
    <row r="541" spans="8:8">
      <c r="H541"/>
    </row>
    <row r="542" spans="8:8">
      <c r="H542"/>
    </row>
    <row r="543" spans="8:8">
      <c r="H543"/>
    </row>
    <row r="544" spans="8:8">
      <c r="H544"/>
    </row>
    <row r="545" spans="8:8">
      <c r="H545"/>
    </row>
    <row r="546" spans="8:8">
      <c r="H546"/>
    </row>
    <row r="547" spans="8:8">
      <c r="H547"/>
    </row>
    <row r="548" spans="8:8">
      <c r="H548"/>
    </row>
    <row r="549" spans="8:8">
      <c r="H549"/>
    </row>
    <row r="550" spans="8:8">
      <c r="H550"/>
    </row>
    <row r="551" spans="8:8">
      <c r="H551"/>
    </row>
    <row r="552" spans="8:8">
      <c r="H552"/>
    </row>
    <row r="553" spans="8:8">
      <c r="H553"/>
    </row>
    <row r="554" spans="8:8">
      <c r="H554"/>
    </row>
    <row r="555" spans="8:8">
      <c r="H555"/>
    </row>
    <row r="556" spans="8:8">
      <c r="H556"/>
    </row>
    <row r="557" spans="8:8">
      <c r="H557"/>
    </row>
    <row r="558" spans="8:8">
      <c r="H558"/>
    </row>
    <row r="559" spans="8:8">
      <c r="H559"/>
    </row>
    <row r="560" spans="8:8">
      <c r="H560"/>
    </row>
    <row r="561" spans="8:8">
      <c r="H561"/>
    </row>
    <row r="562" spans="8:8">
      <c r="H562"/>
    </row>
    <row r="563" spans="8:8">
      <c r="H563"/>
    </row>
    <row r="564" spans="8:8">
      <c r="H564"/>
    </row>
    <row r="565" spans="8:8">
      <c r="H565"/>
    </row>
    <row r="566" spans="8:8">
      <c r="H566"/>
    </row>
    <row r="567" spans="8:8">
      <c r="H567"/>
    </row>
    <row r="568" spans="8:8">
      <c r="H568"/>
    </row>
    <row r="569" spans="8:8">
      <c r="H569"/>
    </row>
    <row r="570" spans="8:8">
      <c r="H570"/>
    </row>
    <row r="571" spans="8:8">
      <c r="H571"/>
    </row>
    <row r="572" spans="8:8">
      <c r="H572"/>
    </row>
    <row r="573" spans="8:8">
      <c r="H573"/>
    </row>
    <row r="574" spans="8:8">
      <c r="H574"/>
    </row>
    <row r="575" spans="8:8">
      <c r="H575"/>
    </row>
    <row r="576" spans="8:8">
      <c r="H576"/>
    </row>
    <row r="577" spans="8:8">
      <c r="H577"/>
    </row>
    <row r="578" spans="8:8">
      <c r="H578"/>
    </row>
    <row r="579" spans="8:8">
      <c r="H579"/>
    </row>
    <row r="580" spans="8:8">
      <c r="H580"/>
    </row>
    <row r="581" spans="8:8">
      <c r="H581"/>
    </row>
    <row r="582" spans="8:8">
      <c r="H582"/>
    </row>
    <row r="583" spans="8:8">
      <c r="H583"/>
    </row>
    <row r="584" spans="8:8">
      <c r="H584"/>
    </row>
    <row r="585" spans="8:8">
      <c r="H585"/>
    </row>
    <row r="586" spans="8:8">
      <c r="H586"/>
    </row>
    <row r="587" spans="8:8">
      <c r="H587"/>
    </row>
    <row r="588" spans="8:8">
      <c r="H588"/>
    </row>
    <row r="589" spans="8:8">
      <c r="H589"/>
    </row>
    <row r="590" spans="8:8">
      <c r="H590"/>
    </row>
    <row r="591" spans="8:8">
      <c r="H591"/>
    </row>
    <row r="592" spans="8:8">
      <c r="H592"/>
    </row>
    <row r="593" spans="8:8">
      <c r="H593"/>
    </row>
    <row r="594" spans="8:8">
      <c r="H594"/>
    </row>
    <row r="595" spans="8:8">
      <c r="H595"/>
    </row>
    <row r="596" spans="8:8">
      <c r="H596"/>
    </row>
    <row r="597" spans="8:8">
      <c r="H597"/>
    </row>
    <row r="598" spans="8:8">
      <c r="H598"/>
    </row>
    <row r="599" spans="8:8">
      <c r="H599"/>
    </row>
    <row r="600" spans="8:8">
      <c r="H600"/>
    </row>
    <row r="601" spans="8:8">
      <c r="H601"/>
    </row>
    <row r="602" spans="8:8">
      <c r="H602"/>
    </row>
    <row r="603" spans="8:8">
      <c r="H603"/>
    </row>
    <row r="604" spans="8:8">
      <c r="H604"/>
    </row>
    <row r="605" spans="8:8">
      <c r="H605"/>
    </row>
    <row r="606" spans="8:8">
      <c r="H606"/>
    </row>
    <row r="607" spans="8:8">
      <c r="H607"/>
    </row>
    <row r="608" spans="8:8">
      <c r="H608"/>
    </row>
    <row r="609" spans="8:8">
      <c r="H609"/>
    </row>
    <row r="610" spans="8:8">
      <c r="H610"/>
    </row>
    <row r="611" spans="8:8">
      <c r="H611"/>
    </row>
    <row r="612" spans="8:8">
      <c r="H612"/>
    </row>
    <row r="613" spans="8:8">
      <c r="H613"/>
    </row>
    <row r="614" spans="8:8">
      <c r="H614"/>
    </row>
    <row r="615" spans="8:8">
      <c r="H615"/>
    </row>
    <row r="616" spans="8:8">
      <c r="H616"/>
    </row>
    <row r="617" spans="8:8">
      <c r="H617"/>
    </row>
    <row r="618" spans="8:8">
      <c r="H618"/>
    </row>
    <row r="619" spans="8:8">
      <c r="H619"/>
    </row>
    <row r="620" spans="8:8">
      <c r="H620"/>
    </row>
    <row r="621" spans="8:8">
      <c r="H621"/>
    </row>
    <row r="622" spans="8:8">
      <c r="H622"/>
    </row>
    <row r="623" spans="8:8">
      <c r="H623"/>
    </row>
    <row r="624" spans="8:8">
      <c r="H624"/>
    </row>
    <row r="625" spans="8:8">
      <c r="H625"/>
    </row>
    <row r="626" spans="8:8">
      <c r="H626"/>
    </row>
    <row r="627" spans="8:8">
      <c r="H627"/>
    </row>
    <row r="628" spans="8:8">
      <c r="H628"/>
    </row>
    <row r="629" spans="8:8">
      <c r="H629"/>
    </row>
    <row r="630" spans="8:8">
      <c r="H630"/>
    </row>
    <row r="631" spans="8:8">
      <c r="H631"/>
    </row>
    <row r="632" spans="8:8">
      <c r="H632"/>
    </row>
    <row r="633" spans="8:8">
      <c r="H633"/>
    </row>
    <row r="634" spans="8:8">
      <c r="H634"/>
    </row>
    <row r="635" spans="8:8">
      <c r="H635"/>
    </row>
    <row r="636" spans="8:8">
      <c r="H636"/>
    </row>
    <row r="637" spans="8:8">
      <c r="H637"/>
    </row>
    <row r="638" spans="8:8">
      <c r="H638"/>
    </row>
    <row r="639" spans="8:8">
      <c r="H639"/>
    </row>
    <row r="640" spans="8:8">
      <c r="H640"/>
    </row>
    <row r="641" spans="8:8">
      <c r="H641"/>
    </row>
    <row r="642" spans="8:8">
      <c r="H642"/>
    </row>
    <row r="643" spans="8:8">
      <c r="H643"/>
    </row>
    <row r="644" spans="8:8">
      <c r="H644"/>
    </row>
    <row r="645" spans="8:8">
      <c r="H645"/>
    </row>
    <row r="646" spans="8:8">
      <c r="H646"/>
    </row>
    <row r="647" spans="8:8">
      <c r="H647"/>
    </row>
    <row r="648" spans="8:8">
      <c r="H648"/>
    </row>
    <row r="649" spans="8:8">
      <c r="H649"/>
    </row>
    <row r="650" spans="8:8">
      <c r="H650"/>
    </row>
    <row r="651" spans="8:8">
      <c r="H651"/>
    </row>
    <row r="652" spans="8:8">
      <c r="H652"/>
    </row>
    <row r="653" spans="8:8">
      <c r="H653"/>
    </row>
    <row r="654" spans="8:8">
      <c r="H654"/>
    </row>
    <row r="655" spans="8:8">
      <c r="H655"/>
    </row>
    <row r="656" spans="8:8">
      <c r="H656"/>
    </row>
    <row r="657" spans="8:8">
      <c r="H657"/>
    </row>
    <row r="658" spans="8:8">
      <c r="H658"/>
    </row>
    <row r="659" spans="8:8">
      <c r="H659"/>
    </row>
    <row r="660" spans="8:8">
      <c r="H660"/>
    </row>
    <row r="661" spans="8:8">
      <c r="H661"/>
    </row>
    <row r="662" spans="8:8">
      <c r="H662"/>
    </row>
    <row r="663" spans="8:8">
      <c r="H663"/>
    </row>
    <row r="664" spans="8:8">
      <c r="H664"/>
    </row>
    <row r="665" spans="8:8">
      <c r="H665"/>
    </row>
    <row r="666" spans="8:8">
      <c r="H666"/>
    </row>
    <row r="667" spans="8:8">
      <c r="H667"/>
    </row>
    <row r="668" spans="8:8">
      <c r="H668"/>
    </row>
    <row r="669" spans="8:8">
      <c r="H669"/>
    </row>
    <row r="670" spans="8:8">
      <c r="H670"/>
    </row>
    <row r="671" spans="8:8">
      <c r="H671"/>
    </row>
    <row r="672" spans="8:8">
      <c r="H672"/>
    </row>
    <row r="673" spans="8:8">
      <c r="H673"/>
    </row>
    <row r="674" spans="8:8">
      <c r="H674"/>
    </row>
    <row r="675" spans="8:8">
      <c r="H675"/>
    </row>
    <row r="676" spans="8:8">
      <c r="H676"/>
    </row>
    <row r="677" spans="8:8">
      <c r="H677"/>
    </row>
    <row r="678" spans="8:8">
      <c r="H678"/>
    </row>
    <row r="679" spans="8:8">
      <c r="H679"/>
    </row>
    <row r="680" spans="8:8">
      <c r="H680"/>
    </row>
    <row r="681" spans="8:8">
      <c r="H681"/>
    </row>
    <row r="682" spans="8:8">
      <c r="H682"/>
    </row>
    <row r="683" spans="8:8">
      <c r="H683"/>
    </row>
    <row r="684" spans="8:8">
      <c r="H684"/>
    </row>
    <row r="685" spans="8:8">
      <c r="H685"/>
    </row>
    <row r="686" spans="8:8">
      <c r="H686"/>
    </row>
    <row r="687" spans="8:8">
      <c r="H687"/>
    </row>
    <row r="688" spans="8:8">
      <c r="H688"/>
    </row>
    <row r="689" spans="8:8">
      <c r="H689"/>
    </row>
    <row r="690" spans="8:8">
      <c r="H690"/>
    </row>
    <row r="691" spans="8:8">
      <c r="H691"/>
    </row>
    <row r="692" spans="8:8">
      <c r="H692"/>
    </row>
    <row r="693" spans="8:8">
      <c r="H693"/>
    </row>
    <row r="694" spans="8:8">
      <c r="H694"/>
    </row>
    <row r="695" spans="8:8">
      <c r="H695"/>
    </row>
    <row r="696" spans="8:8">
      <c r="H696"/>
    </row>
    <row r="697" spans="8:8">
      <c r="H697"/>
    </row>
    <row r="698" spans="8:8">
      <c r="H698"/>
    </row>
  </sheetData>
  <autoFilter ref="A14:Y339"/>
  <mergeCells count="5">
    <mergeCell ref="M259:O259"/>
    <mergeCell ref="M271:N271"/>
    <mergeCell ref="M297:N297"/>
    <mergeCell ref="M310:O310"/>
    <mergeCell ref="M366:N366"/>
  </mergeCells>
  <pageMargins left="0.70866141732283472" right="0.70866141732283472" top="0.74803149606299213" bottom="0.74803149606299213" header="0.31496062992125984" footer="0.31496062992125984"/>
  <pageSetup scale="1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Y698"/>
  <sheetViews>
    <sheetView showGridLines="0" topLeftCell="E20" zoomScale="90" zoomScaleNormal="90" workbookViewId="0">
      <selection activeCell="G205" sqref="G205"/>
    </sheetView>
  </sheetViews>
  <sheetFormatPr defaultColWidth="9.140625" defaultRowHeight="21"/>
  <cols>
    <col min="1" max="1" width="13.85546875" style="100" bestFit="1" customWidth="1"/>
    <col min="2" max="2" width="22" style="100" customWidth="1"/>
    <col min="3" max="3" width="23.5703125" style="100" customWidth="1"/>
    <col min="4" max="4" width="25" style="100" customWidth="1"/>
    <col min="5" max="5" width="16.85546875" style="100" customWidth="1"/>
    <col min="6" max="6" width="50.7109375" style="100" customWidth="1"/>
    <col min="7" max="7" width="19.7109375" style="22" customWidth="1"/>
    <col min="8" max="8" width="17.42578125" style="22" customWidth="1"/>
    <col min="9" max="9" width="12.28515625" style="23" customWidth="1"/>
    <col min="10" max="10" width="11.5703125" style="23" customWidth="1"/>
    <col min="11" max="11" width="12.28515625" style="23" customWidth="1"/>
    <col min="12" max="12" width="16.7109375" style="22" customWidth="1"/>
    <col min="13" max="14" width="9.140625" style="22" customWidth="1"/>
    <col min="15" max="15" width="18" style="22" customWidth="1"/>
    <col min="16" max="16" width="16.140625" style="22" customWidth="1"/>
    <col min="17" max="17" width="17.140625" style="22" customWidth="1"/>
    <col min="18" max="18" width="12.85546875" style="22" customWidth="1"/>
    <col min="19" max="16384" width="9.140625" style="22"/>
  </cols>
  <sheetData>
    <row r="1" spans="1:22" ht="32.1" customHeight="1">
      <c r="A1" s="104" t="s">
        <v>197</v>
      </c>
      <c r="B1" s="105"/>
      <c r="C1" s="105"/>
      <c r="D1" s="105"/>
      <c r="E1" s="105"/>
      <c r="F1" s="105"/>
    </row>
    <row r="2" spans="1:22" ht="32.1" customHeight="1">
      <c r="A2" s="98"/>
      <c r="B2" s="98" t="s">
        <v>198</v>
      </c>
      <c r="C2" s="98" t="s">
        <v>199</v>
      </c>
      <c r="D2" s="98" t="s">
        <v>200</v>
      </c>
      <c r="E2" s="98" t="s">
        <v>201</v>
      </c>
      <c r="F2" s="98"/>
      <c r="G2" s="21"/>
      <c r="H2" s="21" t="s">
        <v>202</v>
      </c>
      <c r="I2" s="42" t="s">
        <v>203</v>
      </c>
      <c r="J2" s="42" t="s">
        <v>204</v>
      </c>
      <c r="K2" s="42" t="s">
        <v>205</v>
      </c>
      <c r="L2" s="21" t="s">
        <v>206</v>
      </c>
      <c r="M2" s="42" t="s">
        <v>207</v>
      </c>
      <c r="N2" s="22" t="s">
        <v>208</v>
      </c>
      <c r="O2" s="22" t="s">
        <v>209</v>
      </c>
    </row>
    <row r="3" spans="1:22" ht="32.1" customHeight="1" thickBot="1">
      <c r="A3" s="98" t="s">
        <v>17</v>
      </c>
      <c r="B3" s="98">
        <v>99</v>
      </c>
      <c r="C3" s="106">
        <v>48300</v>
      </c>
      <c r="D3" s="106">
        <f>P3</f>
        <v>55700</v>
      </c>
      <c r="E3" s="106">
        <f t="shared" ref="E3:E5" si="0">C3-D3</f>
        <v>-7400</v>
      </c>
      <c r="F3" s="98"/>
      <c r="G3" s="21"/>
      <c r="H3" s="21">
        <f>6000</f>
        <v>6000</v>
      </c>
      <c r="I3" s="42">
        <v>3000</v>
      </c>
      <c r="J3" s="42">
        <v>16000</v>
      </c>
      <c r="K3" s="42">
        <v>4000</v>
      </c>
      <c r="L3" s="21">
        <v>4000</v>
      </c>
      <c r="M3" s="22">
        <v>1200</v>
      </c>
      <c r="N3" s="22">
        <v>500</v>
      </c>
      <c r="O3" s="22">
        <v>21000</v>
      </c>
      <c r="P3" s="22">
        <f>SUBTOTAL(9,H3:O3)</f>
        <v>55700</v>
      </c>
    </row>
    <row r="4" spans="1:22" ht="32.1" customHeight="1">
      <c r="A4" s="98" t="s">
        <v>43</v>
      </c>
      <c r="B4" s="98">
        <v>84</v>
      </c>
      <c r="C4" s="106">
        <v>39575</v>
      </c>
      <c r="D4" s="106">
        <f t="shared" ref="D4:D5" si="1">P4</f>
        <v>55700</v>
      </c>
      <c r="E4" s="106">
        <f t="shared" si="0"/>
        <v>-16125</v>
      </c>
      <c r="F4" s="98"/>
      <c r="G4" s="21"/>
      <c r="H4" s="21">
        <f>6000</f>
        <v>6000</v>
      </c>
      <c r="I4" s="42">
        <v>3000</v>
      </c>
      <c r="J4" s="42">
        <v>16000</v>
      </c>
      <c r="K4" s="42">
        <v>4000</v>
      </c>
      <c r="L4" s="21">
        <v>4000</v>
      </c>
      <c r="M4" s="22">
        <v>1200</v>
      </c>
      <c r="N4" s="22">
        <v>500</v>
      </c>
      <c r="O4" s="22">
        <v>21000</v>
      </c>
      <c r="P4" s="22">
        <f>SUBTOTAL(9,H4:O4)</f>
        <v>55700</v>
      </c>
      <c r="Q4" s="87"/>
      <c r="R4" s="87"/>
      <c r="S4" s="88"/>
      <c r="T4" s="77"/>
      <c r="U4" s="78"/>
      <c r="V4" s="79"/>
    </row>
    <row r="5" spans="1:22" ht="32.1" customHeight="1">
      <c r="A5" s="98" t="s">
        <v>210</v>
      </c>
      <c r="B5" s="98">
        <f>18+15</f>
        <v>33</v>
      </c>
      <c r="C5" s="106">
        <v>20600</v>
      </c>
      <c r="D5" s="106">
        <f t="shared" si="1"/>
        <v>49300</v>
      </c>
      <c r="E5" s="106">
        <f t="shared" si="0"/>
        <v>-28700</v>
      </c>
      <c r="F5" s="98" t="s">
        <v>211</v>
      </c>
      <c r="G5" s="21"/>
      <c r="H5" s="21">
        <f>6000</f>
        <v>6000</v>
      </c>
      <c r="I5" s="42">
        <v>3000</v>
      </c>
      <c r="J5" s="42">
        <v>16000</v>
      </c>
      <c r="K5" s="42">
        <v>4000</v>
      </c>
      <c r="L5" s="21">
        <v>4000</v>
      </c>
      <c r="M5" s="22">
        <v>800</v>
      </c>
      <c r="N5" s="22">
        <v>500</v>
      </c>
      <c r="O5" s="22">
        <v>15000</v>
      </c>
      <c r="P5" s="22">
        <f>SUBTOTAL(9,H5:O5)</f>
        <v>49300</v>
      </c>
      <c r="Q5" s="87"/>
      <c r="R5" s="87"/>
      <c r="S5" s="88"/>
      <c r="T5" s="80"/>
      <c r="U5" s="76"/>
      <c r="V5" s="81"/>
    </row>
    <row r="6" spans="1:22" ht="32.1" customHeight="1">
      <c r="A6" s="98" t="s">
        <v>37</v>
      </c>
      <c r="B6" s="98">
        <v>35</v>
      </c>
      <c r="C6" s="106">
        <v>15250</v>
      </c>
      <c r="D6" s="106">
        <v>23000</v>
      </c>
      <c r="E6" s="106">
        <f>C6-D6</f>
        <v>-7750</v>
      </c>
      <c r="F6" s="98"/>
      <c r="G6" s="21"/>
      <c r="H6" s="21"/>
      <c r="I6" s="42"/>
      <c r="J6" s="42"/>
      <c r="K6" s="42"/>
      <c r="L6" s="21"/>
      <c r="Q6" s="87"/>
      <c r="R6" s="87"/>
      <c r="S6" s="89"/>
      <c r="T6" s="82"/>
      <c r="U6" s="76"/>
      <c r="V6" s="83"/>
    </row>
    <row r="7" spans="1:22" ht="32.1" customHeight="1" thickBot="1">
      <c r="A7" s="98" t="s">
        <v>212</v>
      </c>
      <c r="B7" s="98">
        <v>35</v>
      </c>
      <c r="C7" s="106">
        <v>16400</v>
      </c>
      <c r="D7" s="106">
        <v>23000</v>
      </c>
      <c r="E7" s="106">
        <f t="shared" ref="E7:E9" si="2">C7-D7</f>
        <v>-6600</v>
      </c>
      <c r="F7" s="98"/>
      <c r="G7" s="21"/>
      <c r="H7" s="21"/>
      <c r="I7" s="42"/>
      <c r="J7" s="42"/>
      <c r="K7" s="42"/>
      <c r="L7" s="21"/>
      <c r="Q7" s="87"/>
      <c r="R7" s="87"/>
      <c r="S7" s="89"/>
      <c r="T7" s="84"/>
      <c r="U7" s="85"/>
      <c r="V7" s="86"/>
    </row>
    <row r="8" spans="1:22" ht="32.1" customHeight="1">
      <c r="A8" s="98" t="s">
        <v>213</v>
      </c>
      <c r="B8" s="98">
        <v>32</v>
      </c>
      <c r="C8" s="106">
        <v>15650</v>
      </c>
      <c r="D8" s="106">
        <v>23000</v>
      </c>
      <c r="E8" s="106">
        <f t="shared" si="2"/>
        <v>-7350</v>
      </c>
      <c r="F8" s="98"/>
      <c r="G8" s="21"/>
      <c r="H8" s="21"/>
      <c r="I8" s="42"/>
      <c r="J8" s="42"/>
      <c r="K8" s="42"/>
      <c r="L8" s="21"/>
    </row>
    <row r="9" spans="1:22" ht="32.1" customHeight="1">
      <c r="A9" s="98" t="s">
        <v>214</v>
      </c>
      <c r="B9" s="98">
        <v>20</v>
      </c>
      <c r="C9" s="106">
        <v>11100</v>
      </c>
      <c r="D9" s="106">
        <v>33000</v>
      </c>
      <c r="E9" s="106">
        <f t="shared" si="2"/>
        <v>-21900</v>
      </c>
      <c r="F9" s="98"/>
      <c r="G9" s="21"/>
      <c r="H9" s="21"/>
      <c r="I9" s="42"/>
      <c r="J9" s="42" t="s">
        <v>215</v>
      </c>
      <c r="K9" s="42">
        <f>SUBTOTAL(2,K15:K338)</f>
        <v>35</v>
      </c>
      <c r="L9" s="21"/>
    </row>
    <row r="10" spans="1:22" ht="32.1" customHeight="1">
      <c r="A10" s="107"/>
      <c r="B10" s="107">
        <f t="shared" ref="B10:D10" si="3">SUBTOTAL(9,B3:B9)</f>
        <v>338</v>
      </c>
      <c r="C10" s="108">
        <f t="shared" si="3"/>
        <v>166875</v>
      </c>
      <c r="D10" s="108">
        <f t="shared" si="3"/>
        <v>262700</v>
      </c>
      <c r="E10" s="108">
        <f>SUBTOTAL(9,E3:E9)</f>
        <v>-95825</v>
      </c>
      <c r="F10" s="104"/>
      <c r="G10" s="21"/>
      <c r="H10" s="21"/>
      <c r="I10" s="42"/>
      <c r="J10" s="42" t="s">
        <v>216</v>
      </c>
      <c r="K10" s="42">
        <f>SUBTOTAL(9,K15:K338)</f>
        <v>15250</v>
      </c>
      <c r="L10" s="21"/>
    </row>
    <row r="11" spans="1:22" ht="32.1" customHeight="1">
      <c r="A11" s="93"/>
      <c r="B11" s="93" t="s">
        <v>217</v>
      </c>
      <c r="C11" s="93"/>
      <c r="D11" s="93"/>
      <c r="E11" s="93"/>
      <c r="F11" s="94"/>
      <c r="G11" s="21"/>
      <c r="H11" s="21"/>
      <c r="I11" s="42" t="s">
        <v>218</v>
      </c>
      <c r="J11" s="42" t="s">
        <v>219</v>
      </c>
      <c r="K11" s="42">
        <v>12000</v>
      </c>
      <c r="L11" s="21"/>
    </row>
    <row r="12" spans="1:22" ht="24.95" customHeight="1">
      <c r="A12" s="93"/>
      <c r="B12" s="93"/>
      <c r="C12" s="93"/>
      <c r="D12" s="93"/>
      <c r="E12" s="93"/>
      <c r="F12" s="94"/>
      <c r="G12" s="21"/>
      <c r="H12" s="21"/>
      <c r="I12" s="42"/>
      <c r="J12" s="42"/>
      <c r="K12" s="42"/>
      <c r="L12" s="21"/>
    </row>
    <row r="13" spans="1:22">
      <c r="A13" s="95" t="s">
        <v>0</v>
      </c>
      <c r="B13" s="96"/>
      <c r="C13" s="96"/>
      <c r="D13" s="96"/>
      <c r="E13" s="96"/>
      <c r="F13" s="94"/>
      <c r="G13" s="21"/>
      <c r="H13" s="21"/>
      <c r="I13" s="50"/>
      <c r="J13" s="42"/>
      <c r="K13" s="42"/>
      <c r="L13" s="21"/>
    </row>
    <row r="14" spans="1:22" s="25" customFormat="1" ht="48.75">
      <c r="A14" s="97" t="s">
        <v>1</v>
      </c>
      <c r="B14" s="97" t="s">
        <v>2</v>
      </c>
      <c r="C14" s="97" t="s">
        <v>3</v>
      </c>
      <c r="D14" s="97"/>
      <c r="E14" s="97" t="s">
        <v>4</v>
      </c>
      <c r="F14" s="97" t="s">
        <v>5</v>
      </c>
      <c r="G14" s="18" t="s">
        <v>6</v>
      </c>
      <c r="H14" s="18" t="s">
        <v>7</v>
      </c>
      <c r="I14" s="51" t="s">
        <v>8</v>
      </c>
      <c r="J14" s="19" t="s">
        <v>9</v>
      </c>
      <c r="K14" s="19" t="s">
        <v>10</v>
      </c>
      <c r="L14" s="46"/>
      <c r="R14" s="75" t="s">
        <v>11</v>
      </c>
      <c r="S14" s="75" t="s">
        <v>12</v>
      </c>
    </row>
    <row r="15" spans="1:22" ht="15.75" hidden="1">
      <c r="A15" s="28">
        <v>540</v>
      </c>
      <c r="B15" s="28" t="s">
        <v>13</v>
      </c>
      <c r="C15" s="28" t="s">
        <v>14</v>
      </c>
      <c r="D15" s="28"/>
      <c r="E15" s="28" t="s">
        <v>15</v>
      </c>
      <c r="F15" s="28">
        <v>8873642853</v>
      </c>
      <c r="G15" s="28">
        <v>9523797822</v>
      </c>
      <c r="H15" s="28" t="s">
        <v>16</v>
      </c>
      <c r="I15" s="43" t="s">
        <v>17</v>
      </c>
      <c r="J15" s="29" t="s">
        <v>18</v>
      </c>
      <c r="K15" s="29">
        <v>475</v>
      </c>
      <c r="L15" s="27">
        <f t="shared" ref="L15:L39" si="4">COUNTIF($C$15:$C$338,C15)</f>
        <v>1</v>
      </c>
      <c r="R15" s="45" t="s">
        <v>19</v>
      </c>
      <c r="S15" s="22" t="s">
        <v>20</v>
      </c>
    </row>
    <row r="16" spans="1:22" s="45" customFormat="1" ht="15.75">
      <c r="A16" s="24">
        <v>600</v>
      </c>
      <c r="B16" s="24" t="str">
        <f>VLOOKUP(A16,'[1]MASTER FILES'!$A$15:$B$516,2,0)</f>
        <v>Ainam Fatima</v>
      </c>
      <c r="C16" s="24" t="s">
        <v>361</v>
      </c>
      <c r="D16" s="24"/>
      <c r="E16" s="24"/>
      <c r="F16" s="24">
        <v>8789779510</v>
      </c>
      <c r="G16" s="24"/>
      <c r="H16" s="24" t="s">
        <v>362</v>
      </c>
      <c r="I16" s="43" t="s">
        <v>37</v>
      </c>
      <c r="J16" s="26" t="s">
        <v>18</v>
      </c>
      <c r="K16" s="26">
        <v>500</v>
      </c>
      <c r="L16" s="27">
        <f t="shared" si="4"/>
        <v>1</v>
      </c>
      <c r="R16" s="45" t="s">
        <v>28</v>
      </c>
      <c r="S16" s="45" t="s">
        <v>20</v>
      </c>
    </row>
    <row r="17" spans="1:19" s="45" customFormat="1" ht="15.75" hidden="1">
      <c r="A17" s="31">
        <v>614</v>
      </c>
      <c r="B17" s="31" t="s">
        <v>21</v>
      </c>
      <c r="C17" s="31" t="s">
        <v>22</v>
      </c>
      <c r="D17" s="31"/>
      <c r="E17" s="31"/>
      <c r="F17" s="31">
        <v>9199744089</v>
      </c>
      <c r="G17" s="31">
        <v>8002274389</v>
      </c>
      <c r="H17" s="31" t="s">
        <v>23</v>
      </c>
      <c r="I17" s="52" t="s">
        <v>17</v>
      </c>
      <c r="J17" s="32" t="s">
        <v>18</v>
      </c>
      <c r="K17" s="32">
        <v>500</v>
      </c>
      <c r="L17" s="27">
        <f t="shared" si="4"/>
        <v>1</v>
      </c>
      <c r="R17" s="45" t="s">
        <v>19</v>
      </c>
      <c r="S17" s="45" t="s">
        <v>24</v>
      </c>
    </row>
    <row r="18" spans="1:19" s="45" customFormat="1" ht="15.75" hidden="1">
      <c r="A18" s="31">
        <v>616</v>
      </c>
      <c r="B18" s="31" t="s">
        <v>25</v>
      </c>
      <c r="C18" s="31" t="s">
        <v>26</v>
      </c>
      <c r="D18" s="31"/>
      <c r="E18" s="31"/>
      <c r="F18" s="31">
        <v>8895451014</v>
      </c>
      <c r="G18" s="31">
        <v>7765968714</v>
      </c>
      <c r="H18" s="31" t="s">
        <v>27</v>
      </c>
      <c r="I18" s="43" t="s">
        <v>17</v>
      </c>
      <c r="J18" s="32" t="s">
        <v>18</v>
      </c>
      <c r="K18" s="32">
        <v>475</v>
      </c>
      <c r="L18" s="27">
        <f t="shared" si="4"/>
        <v>1</v>
      </c>
      <c r="R18" s="45" t="s">
        <v>28</v>
      </c>
      <c r="S18" s="45" t="s">
        <v>20</v>
      </c>
    </row>
    <row r="19" spans="1:19" s="45" customFormat="1" ht="15.75" hidden="1">
      <c r="A19" s="31">
        <v>618</v>
      </c>
      <c r="B19" s="31" t="s">
        <v>363</v>
      </c>
      <c r="C19" s="31" t="s">
        <v>364</v>
      </c>
      <c r="D19" s="31"/>
      <c r="E19" s="31"/>
      <c r="F19" s="31">
        <v>7970399317</v>
      </c>
      <c r="G19" s="31">
        <v>6207560253</v>
      </c>
      <c r="H19" s="31" t="s">
        <v>365</v>
      </c>
      <c r="I19" s="52" t="s">
        <v>213</v>
      </c>
      <c r="J19" s="32" t="s">
        <v>18</v>
      </c>
      <c r="K19" s="32">
        <v>475</v>
      </c>
      <c r="L19" s="27">
        <f t="shared" si="4"/>
        <v>1</v>
      </c>
      <c r="R19" s="45" t="s">
        <v>19</v>
      </c>
      <c r="S19" s="45" t="s">
        <v>24</v>
      </c>
    </row>
    <row r="20" spans="1:19" s="45" customFormat="1" ht="15.75">
      <c r="A20" s="31">
        <v>627</v>
      </c>
      <c r="B20" s="31" t="s">
        <v>366</v>
      </c>
      <c r="C20" s="31" t="s">
        <v>367</v>
      </c>
      <c r="D20" s="31"/>
      <c r="E20" s="31"/>
      <c r="F20" s="31"/>
      <c r="G20" s="31">
        <v>9973436415</v>
      </c>
      <c r="H20" s="31" t="s">
        <v>362</v>
      </c>
      <c r="I20" s="43" t="s">
        <v>37</v>
      </c>
      <c r="J20" s="32" t="s">
        <v>18</v>
      </c>
      <c r="K20" s="32">
        <v>500</v>
      </c>
      <c r="L20" s="27">
        <f t="shared" si="4"/>
        <v>3</v>
      </c>
      <c r="R20" s="45" t="s">
        <v>28</v>
      </c>
      <c r="S20" s="45" t="s">
        <v>24</v>
      </c>
    </row>
    <row r="21" spans="1:19" s="45" customFormat="1" ht="15.75">
      <c r="A21" s="31">
        <v>631</v>
      </c>
      <c r="B21" s="31" t="s">
        <v>368</v>
      </c>
      <c r="C21" s="31" t="s">
        <v>369</v>
      </c>
      <c r="D21" s="31"/>
      <c r="E21" s="31"/>
      <c r="F21" s="31">
        <v>7320957914</v>
      </c>
      <c r="G21" s="31"/>
      <c r="H21" s="31" t="s">
        <v>222</v>
      </c>
      <c r="I21" s="43" t="s">
        <v>37</v>
      </c>
      <c r="J21" s="32" t="s">
        <v>18</v>
      </c>
      <c r="K21" s="32">
        <v>500</v>
      </c>
      <c r="L21" s="27">
        <f t="shared" si="4"/>
        <v>1</v>
      </c>
      <c r="R21" s="45" t="s">
        <v>19</v>
      </c>
      <c r="S21" s="45" t="s">
        <v>24</v>
      </c>
    </row>
    <row r="22" spans="1:19" s="45" customFormat="1" ht="15.75" hidden="1">
      <c r="A22" s="31">
        <v>633</v>
      </c>
      <c r="B22" s="31" t="s">
        <v>370</v>
      </c>
      <c r="C22" s="31" t="s">
        <v>371</v>
      </c>
      <c r="D22" s="31"/>
      <c r="E22" s="31"/>
      <c r="F22" s="31">
        <v>8969862961</v>
      </c>
      <c r="G22" s="31"/>
      <c r="H22" s="31" t="s">
        <v>372</v>
      </c>
      <c r="I22" s="52" t="s">
        <v>212</v>
      </c>
      <c r="J22" s="32" t="s">
        <v>18</v>
      </c>
      <c r="K22" s="32">
        <v>500</v>
      </c>
      <c r="L22" s="27">
        <f t="shared" si="4"/>
        <v>1</v>
      </c>
      <c r="R22" s="45" t="s">
        <v>28</v>
      </c>
      <c r="S22" s="45" t="s">
        <v>24</v>
      </c>
    </row>
    <row r="23" spans="1:19" s="45" customFormat="1" ht="15.75" hidden="1">
      <c r="A23" s="31">
        <v>640</v>
      </c>
      <c r="B23" s="31" t="s">
        <v>29</v>
      </c>
      <c r="C23" s="31" t="s">
        <v>30</v>
      </c>
      <c r="D23" s="31"/>
      <c r="E23" s="31"/>
      <c r="F23" s="31">
        <v>9771654827</v>
      </c>
      <c r="G23" s="31"/>
      <c r="H23" s="31" t="s">
        <v>27</v>
      </c>
      <c r="I23" s="43" t="s">
        <v>17</v>
      </c>
      <c r="J23" s="32" t="s">
        <v>18</v>
      </c>
      <c r="K23" s="32">
        <v>475</v>
      </c>
      <c r="L23" s="27">
        <f t="shared" si="4"/>
        <v>1</v>
      </c>
      <c r="R23" s="45" t="s">
        <v>28</v>
      </c>
      <c r="S23" s="45" t="s">
        <v>24</v>
      </c>
    </row>
    <row r="24" spans="1:19" s="45" customFormat="1" ht="15.75">
      <c r="A24" s="31">
        <v>643</v>
      </c>
      <c r="B24" s="31" t="s">
        <v>373</v>
      </c>
      <c r="C24" s="31" t="s">
        <v>374</v>
      </c>
      <c r="D24" s="31"/>
      <c r="E24" s="31"/>
      <c r="F24" s="31">
        <v>9771234282</v>
      </c>
      <c r="G24" s="31">
        <v>6299899347</v>
      </c>
      <c r="H24" s="31" t="s">
        <v>362</v>
      </c>
      <c r="I24" s="43" t="s">
        <v>37</v>
      </c>
      <c r="J24" s="32" t="s">
        <v>18</v>
      </c>
      <c r="K24" s="32">
        <v>500</v>
      </c>
      <c r="L24" s="27">
        <f t="shared" si="4"/>
        <v>1</v>
      </c>
      <c r="R24" s="45" t="s">
        <v>28</v>
      </c>
      <c r="S24" s="45" t="s">
        <v>24</v>
      </c>
    </row>
    <row r="25" spans="1:19" s="45" customFormat="1" ht="15.75">
      <c r="A25" s="31">
        <v>657</v>
      </c>
      <c r="B25" s="31" t="s">
        <v>375</v>
      </c>
      <c r="C25" s="31" t="s">
        <v>376</v>
      </c>
      <c r="D25" s="31"/>
      <c r="E25" s="31"/>
      <c r="F25" s="31">
        <v>9801995504</v>
      </c>
      <c r="G25" s="31"/>
      <c r="H25" s="31" t="s">
        <v>362</v>
      </c>
      <c r="I25" s="43" t="s">
        <v>37</v>
      </c>
      <c r="J25" s="32" t="s">
        <v>18</v>
      </c>
      <c r="K25" s="32">
        <v>500</v>
      </c>
      <c r="L25" s="27">
        <f t="shared" si="4"/>
        <v>1</v>
      </c>
      <c r="R25" s="45" t="s">
        <v>28</v>
      </c>
      <c r="S25" s="45" t="s">
        <v>24</v>
      </c>
    </row>
    <row r="26" spans="1:19" s="45" customFormat="1" ht="15.75" hidden="1">
      <c r="A26" s="31">
        <v>658</v>
      </c>
      <c r="B26" s="31" t="s">
        <v>31</v>
      </c>
      <c r="C26" s="31" t="s">
        <v>32</v>
      </c>
      <c r="D26" s="31"/>
      <c r="E26" s="31"/>
      <c r="F26" s="31">
        <v>8521047682</v>
      </c>
      <c r="G26" s="31"/>
      <c r="H26" s="31" t="s">
        <v>33</v>
      </c>
      <c r="I26" s="43" t="s">
        <v>17</v>
      </c>
      <c r="J26" s="32" t="s">
        <v>18</v>
      </c>
      <c r="K26" s="32">
        <v>475</v>
      </c>
      <c r="L26" s="27">
        <f t="shared" si="4"/>
        <v>1</v>
      </c>
      <c r="R26" s="45" t="s">
        <v>28</v>
      </c>
      <c r="S26" s="45" t="s">
        <v>24</v>
      </c>
    </row>
    <row r="27" spans="1:19" s="45" customFormat="1" hidden="1">
      <c r="A27" s="98">
        <v>662</v>
      </c>
      <c r="B27" s="98" t="s">
        <v>377</v>
      </c>
      <c r="C27" s="98" t="s">
        <v>378</v>
      </c>
      <c r="D27" s="98"/>
      <c r="E27" s="98"/>
      <c r="F27" s="98">
        <v>8294741860</v>
      </c>
      <c r="G27" s="31"/>
      <c r="H27" s="31" t="s">
        <v>379</v>
      </c>
      <c r="I27" s="43" t="s">
        <v>210</v>
      </c>
      <c r="J27" s="32" t="s">
        <v>18</v>
      </c>
      <c r="K27" s="32">
        <v>500</v>
      </c>
      <c r="L27" s="27">
        <f t="shared" si="4"/>
        <v>1</v>
      </c>
      <c r="R27" s="45" t="s">
        <v>28</v>
      </c>
      <c r="S27" s="45" t="s">
        <v>20</v>
      </c>
    </row>
    <row r="28" spans="1:19" s="45" customFormat="1" ht="15.75">
      <c r="A28" s="31">
        <v>663</v>
      </c>
      <c r="B28" s="31" t="s">
        <v>34</v>
      </c>
      <c r="C28" s="31" t="s">
        <v>35</v>
      </c>
      <c r="D28" s="31"/>
      <c r="E28" s="31"/>
      <c r="F28" s="31">
        <v>8292922502</v>
      </c>
      <c r="G28" s="31"/>
      <c r="H28" s="31" t="s">
        <v>36</v>
      </c>
      <c r="I28" s="43" t="s">
        <v>37</v>
      </c>
      <c r="J28" s="32" t="s">
        <v>18</v>
      </c>
      <c r="K28" s="32">
        <v>375</v>
      </c>
      <c r="L28" s="27">
        <f t="shared" si="4"/>
        <v>1</v>
      </c>
      <c r="R28" s="45" t="s">
        <v>28</v>
      </c>
      <c r="S28" s="45" t="s">
        <v>24</v>
      </c>
    </row>
    <row r="29" spans="1:19" s="45" customFormat="1" ht="15.75">
      <c r="A29" s="31">
        <v>664</v>
      </c>
      <c r="B29" s="31" t="s">
        <v>38</v>
      </c>
      <c r="C29" s="31" t="s">
        <v>39</v>
      </c>
      <c r="D29" s="31"/>
      <c r="E29" s="31"/>
      <c r="F29" s="31">
        <v>9939512451</v>
      </c>
      <c r="G29" s="31"/>
      <c r="H29" s="31" t="s">
        <v>36</v>
      </c>
      <c r="I29" s="43" t="s">
        <v>37</v>
      </c>
      <c r="J29" s="32" t="s">
        <v>18</v>
      </c>
      <c r="K29" s="32">
        <v>375</v>
      </c>
      <c r="L29" s="27">
        <f t="shared" si="4"/>
        <v>1</v>
      </c>
      <c r="R29" s="45" t="s">
        <v>28</v>
      </c>
      <c r="S29" s="45" t="s">
        <v>24</v>
      </c>
    </row>
    <row r="30" spans="1:19" s="45" customFormat="1" ht="15.75" hidden="1">
      <c r="A30" s="31">
        <v>669</v>
      </c>
      <c r="B30" s="31" t="s">
        <v>40</v>
      </c>
      <c r="C30" s="31" t="s">
        <v>41</v>
      </c>
      <c r="D30" s="31"/>
      <c r="E30" s="31"/>
      <c r="F30" s="31">
        <v>9973925374</v>
      </c>
      <c r="G30" s="31">
        <v>9973925374</v>
      </c>
      <c r="H30" s="31" t="s">
        <v>42</v>
      </c>
      <c r="I30" s="43" t="s">
        <v>43</v>
      </c>
      <c r="J30" s="32" t="s">
        <v>18</v>
      </c>
      <c r="K30" s="32">
        <v>450</v>
      </c>
      <c r="L30" s="27">
        <f t="shared" si="4"/>
        <v>3</v>
      </c>
      <c r="R30" s="45" t="s">
        <v>28</v>
      </c>
      <c r="S30" s="45" t="s">
        <v>24</v>
      </c>
    </row>
    <row r="31" spans="1:19" s="45" customFormat="1" ht="15.75" hidden="1">
      <c r="A31" s="31">
        <v>671</v>
      </c>
      <c r="B31" s="31" t="s">
        <v>380</v>
      </c>
      <c r="C31" s="31" t="s">
        <v>381</v>
      </c>
      <c r="D31" s="31"/>
      <c r="E31" s="31"/>
      <c r="F31" s="31">
        <v>7667758077</v>
      </c>
      <c r="G31" s="31"/>
      <c r="H31" s="31" t="s">
        <v>287</v>
      </c>
      <c r="I31" s="43" t="s">
        <v>17</v>
      </c>
      <c r="J31" s="32" t="s">
        <v>18</v>
      </c>
      <c r="K31" s="32">
        <v>550</v>
      </c>
      <c r="L31" s="27">
        <f t="shared" si="4"/>
        <v>1</v>
      </c>
      <c r="R31" s="45" t="s">
        <v>28</v>
      </c>
      <c r="S31" s="45" t="s">
        <v>24</v>
      </c>
    </row>
    <row r="32" spans="1:19" s="45" customFormat="1" ht="15.75" hidden="1">
      <c r="A32" s="31">
        <v>679</v>
      </c>
      <c r="B32" s="31" t="s">
        <v>382</v>
      </c>
      <c r="C32" s="31" t="s">
        <v>134</v>
      </c>
      <c r="D32" s="31"/>
      <c r="E32" s="31"/>
      <c r="F32" s="31">
        <v>8825126083</v>
      </c>
      <c r="G32" s="31">
        <v>9504405899</v>
      </c>
      <c r="H32" s="31" t="s">
        <v>268</v>
      </c>
      <c r="I32" s="52" t="s">
        <v>212</v>
      </c>
      <c r="J32" s="32" t="s">
        <v>18</v>
      </c>
      <c r="K32" s="32">
        <v>550</v>
      </c>
      <c r="L32" s="27">
        <f t="shared" si="4"/>
        <v>2</v>
      </c>
      <c r="R32" s="45" t="s">
        <v>19</v>
      </c>
      <c r="S32" s="45" t="s">
        <v>20</v>
      </c>
    </row>
    <row r="33" spans="1:19" s="45" customFormat="1" ht="15.75" hidden="1">
      <c r="A33" s="31">
        <v>686</v>
      </c>
      <c r="B33" s="31" t="s">
        <v>44</v>
      </c>
      <c r="C33" s="31" t="s">
        <v>45</v>
      </c>
      <c r="D33" s="31"/>
      <c r="E33" s="31"/>
      <c r="F33" s="31"/>
      <c r="G33" s="31"/>
      <c r="H33" s="31" t="s">
        <v>42</v>
      </c>
      <c r="I33" s="43" t="s">
        <v>43</v>
      </c>
      <c r="J33" s="32" t="s">
        <v>18</v>
      </c>
      <c r="K33" s="32">
        <v>450</v>
      </c>
      <c r="L33" s="27">
        <f t="shared" si="4"/>
        <v>1</v>
      </c>
      <c r="R33" s="45" t="s">
        <v>28</v>
      </c>
      <c r="S33" s="45" t="s">
        <v>24</v>
      </c>
    </row>
    <row r="34" spans="1:19" s="45" customFormat="1" ht="15.75" hidden="1">
      <c r="A34" s="31">
        <v>688</v>
      </c>
      <c r="B34" s="31" t="s">
        <v>383</v>
      </c>
      <c r="C34" s="31" t="s">
        <v>384</v>
      </c>
      <c r="D34" s="31"/>
      <c r="E34" s="31"/>
      <c r="F34" s="31"/>
      <c r="G34" s="31"/>
      <c r="H34" s="31" t="s">
        <v>287</v>
      </c>
      <c r="I34" s="43" t="s">
        <v>17</v>
      </c>
      <c r="J34" s="32" t="s">
        <v>18</v>
      </c>
      <c r="K34" s="32">
        <v>550</v>
      </c>
      <c r="L34" s="27">
        <f t="shared" si="4"/>
        <v>1</v>
      </c>
      <c r="R34" s="45" t="s">
        <v>28</v>
      </c>
      <c r="S34" s="45" t="s">
        <v>24</v>
      </c>
    </row>
    <row r="35" spans="1:19" s="45" customFormat="1" ht="15.75" hidden="1">
      <c r="A35" s="31">
        <v>695</v>
      </c>
      <c r="B35" s="31" t="s">
        <v>46</v>
      </c>
      <c r="C35" s="31" t="s">
        <v>47</v>
      </c>
      <c r="D35" s="31"/>
      <c r="E35" s="31"/>
      <c r="F35" s="31">
        <v>9546729355</v>
      </c>
      <c r="G35" s="31"/>
      <c r="H35" s="31" t="s">
        <v>48</v>
      </c>
      <c r="I35" s="43" t="s">
        <v>17</v>
      </c>
      <c r="J35" s="32" t="s">
        <v>18</v>
      </c>
      <c r="K35" s="32">
        <v>475</v>
      </c>
      <c r="L35" s="27">
        <f t="shared" si="4"/>
        <v>2</v>
      </c>
      <c r="R35" s="45" t="s">
        <v>28</v>
      </c>
      <c r="S35" s="45" t="s">
        <v>24</v>
      </c>
    </row>
    <row r="36" spans="1:19" s="45" customFormat="1" hidden="1">
      <c r="A36" s="98">
        <v>696</v>
      </c>
      <c r="B36" s="98" t="s">
        <v>385</v>
      </c>
      <c r="C36" s="98" t="s">
        <v>386</v>
      </c>
      <c r="D36" s="98"/>
      <c r="E36" s="98"/>
      <c r="F36" s="98">
        <v>7033697191</v>
      </c>
      <c r="G36" s="31"/>
      <c r="H36" s="31" t="s">
        <v>387</v>
      </c>
      <c r="I36" s="43" t="s">
        <v>210</v>
      </c>
      <c r="J36" s="32" t="s">
        <v>18</v>
      </c>
      <c r="K36" s="32">
        <v>500</v>
      </c>
      <c r="L36" s="27">
        <f t="shared" si="4"/>
        <v>1</v>
      </c>
      <c r="R36" s="45" t="s">
        <v>28</v>
      </c>
      <c r="S36" s="45" t="s">
        <v>24</v>
      </c>
    </row>
    <row r="37" spans="1:19" s="45" customFormat="1" ht="15.75" hidden="1">
      <c r="A37" s="31">
        <v>697</v>
      </c>
      <c r="B37" s="31" t="s">
        <v>388</v>
      </c>
      <c r="C37" s="31" t="s">
        <v>389</v>
      </c>
      <c r="D37" s="31"/>
      <c r="E37" s="31"/>
      <c r="F37" s="31">
        <v>8709787017</v>
      </c>
      <c r="G37" s="31">
        <v>8709787017</v>
      </c>
      <c r="H37" s="31" t="s">
        <v>275</v>
      </c>
      <c r="I37" s="52" t="s">
        <v>212</v>
      </c>
      <c r="J37" s="32" t="s">
        <v>18</v>
      </c>
      <c r="K37" s="32">
        <f>1125/3</f>
        <v>375</v>
      </c>
      <c r="L37" s="27">
        <f t="shared" si="4"/>
        <v>2</v>
      </c>
      <c r="R37" s="45" t="s">
        <v>28</v>
      </c>
      <c r="S37" s="45" t="s">
        <v>24</v>
      </c>
    </row>
    <row r="38" spans="1:19" s="47" customFormat="1" ht="15.75" hidden="1">
      <c r="A38" s="33">
        <v>699</v>
      </c>
      <c r="B38" s="33" t="s">
        <v>49</v>
      </c>
      <c r="C38" s="33" t="s">
        <v>50</v>
      </c>
      <c r="D38" s="33"/>
      <c r="E38" s="33" t="s">
        <v>51</v>
      </c>
      <c r="G38" s="33">
        <v>8789893788</v>
      </c>
      <c r="H38" s="33" t="s">
        <v>27</v>
      </c>
      <c r="I38" s="43" t="s">
        <v>17</v>
      </c>
      <c r="J38" s="34" t="s">
        <v>18</v>
      </c>
      <c r="K38" s="34">
        <v>475</v>
      </c>
      <c r="L38" s="27">
        <f t="shared" si="4"/>
        <v>1</v>
      </c>
      <c r="R38" s="45" t="s">
        <v>28</v>
      </c>
      <c r="S38" s="45" t="s">
        <v>24</v>
      </c>
    </row>
    <row r="39" spans="1:19" s="45" customFormat="1" ht="15.75">
      <c r="A39" s="31">
        <v>713</v>
      </c>
      <c r="B39" s="31" t="s">
        <v>52</v>
      </c>
      <c r="C39" s="31" t="s">
        <v>53</v>
      </c>
      <c r="D39" s="31"/>
      <c r="E39" s="31"/>
      <c r="F39" s="31">
        <v>706167156</v>
      </c>
      <c r="G39" s="31">
        <v>9973450395</v>
      </c>
      <c r="H39" s="31" t="s">
        <v>36</v>
      </c>
      <c r="I39" s="43" t="s">
        <v>37</v>
      </c>
      <c r="J39" s="32" t="s">
        <v>18</v>
      </c>
      <c r="K39" s="32">
        <v>375</v>
      </c>
      <c r="L39" s="27">
        <f t="shared" si="4"/>
        <v>1</v>
      </c>
      <c r="R39" s="45" t="s">
        <v>28</v>
      </c>
      <c r="S39" s="45" t="s">
        <v>24</v>
      </c>
    </row>
    <row r="40" spans="1:19" s="45" customFormat="1" ht="15.75" hidden="1">
      <c r="A40" s="24">
        <v>721</v>
      </c>
      <c r="B40" s="24" t="s">
        <v>390</v>
      </c>
      <c r="C40" s="24" t="s">
        <v>391</v>
      </c>
      <c r="D40" s="24"/>
      <c r="E40" s="24"/>
      <c r="F40" s="24">
        <v>9399161006</v>
      </c>
      <c r="G40" s="24">
        <v>8002089047</v>
      </c>
      <c r="H40" s="31" t="s">
        <v>231</v>
      </c>
      <c r="I40" s="43" t="s">
        <v>213</v>
      </c>
      <c r="J40" s="26" t="s">
        <v>18</v>
      </c>
      <c r="K40" s="26">
        <v>475</v>
      </c>
      <c r="L40" s="60"/>
      <c r="R40" s="45" t="s">
        <v>19</v>
      </c>
      <c r="S40" s="45" t="s">
        <v>20</v>
      </c>
    </row>
    <row r="41" spans="1:19" s="30" customFormat="1" ht="15.75" hidden="1">
      <c r="A41" s="24">
        <v>724</v>
      </c>
      <c r="B41" s="24" t="s">
        <v>392</v>
      </c>
      <c r="C41" s="24" t="s">
        <v>393</v>
      </c>
      <c r="D41" s="24"/>
      <c r="E41" s="24"/>
      <c r="F41" s="24"/>
      <c r="G41" s="24"/>
      <c r="H41" s="31" t="s">
        <v>260</v>
      </c>
      <c r="I41" s="43" t="s">
        <v>214</v>
      </c>
      <c r="J41" s="26" t="s">
        <v>18</v>
      </c>
      <c r="K41" s="26">
        <v>600</v>
      </c>
      <c r="L41" s="60"/>
      <c r="R41" s="45" t="s">
        <v>28</v>
      </c>
      <c r="S41" s="45" t="s">
        <v>20</v>
      </c>
    </row>
    <row r="42" spans="1:19" s="45" customFormat="1" ht="15.75" hidden="1">
      <c r="A42" s="24">
        <v>725</v>
      </c>
      <c r="B42" s="24" t="s">
        <v>54</v>
      </c>
      <c r="C42" s="24" t="s">
        <v>55</v>
      </c>
      <c r="D42" s="24"/>
      <c r="E42" s="24"/>
      <c r="F42" s="24"/>
      <c r="G42" s="24"/>
      <c r="H42" s="31" t="s">
        <v>42</v>
      </c>
      <c r="I42" s="43" t="s">
        <v>43</v>
      </c>
      <c r="J42" s="26" t="s">
        <v>18</v>
      </c>
      <c r="K42" s="26">
        <v>450</v>
      </c>
      <c r="L42" s="27">
        <f t="shared" ref="L42:L73" si="5">COUNTIF($C$15:$C$338,C42)</f>
        <v>1</v>
      </c>
      <c r="R42" s="45" t="s">
        <v>28</v>
      </c>
      <c r="S42" s="45" t="s">
        <v>24</v>
      </c>
    </row>
    <row r="43" spans="1:19" s="45" customFormat="1" ht="15.75" hidden="1">
      <c r="A43" s="31">
        <v>771</v>
      </c>
      <c r="B43" s="31" t="s">
        <v>394</v>
      </c>
      <c r="C43" s="31" t="s">
        <v>395</v>
      </c>
      <c r="D43" s="31"/>
      <c r="E43" s="31"/>
      <c r="F43" s="31">
        <v>7250224941</v>
      </c>
      <c r="G43" s="31">
        <v>9717428091</v>
      </c>
      <c r="H43" s="31" t="s">
        <v>268</v>
      </c>
      <c r="I43" s="52" t="s">
        <v>212</v>
      </c>
      <c r="J43" s="32" t="s">
        <v>18</v>
      </c>
      <c r="K43" s="32">
        <f>1650/3</f>
        <v>550</v>
      </c>
      <c r="L43" s="27">
        <f t="shared" si="5"/>
        <v>3</v>
      </c>
      <c r="R43" s="45" t="s">
        <v>19</v>
      </c>
      <c r="S43" s="45" t="s">
        <v>24</v>
      </c>
    </row>
    <row r="44" spans="1:19" ht="15.75" hidden="1">
      <c r="A44" s="31">
        <v>775</v>
      </c>
      <c r="B44" s="31" t="s">
        <v>396</v>
      </c>
      <c r="C44" s="31" t="s">
        <v>397</v>
      </c>
      <c r="D44" s="31"/>
      <c r="E44" s="31"/>
      <c r="F44" s="31">
        <v>9006525015</v>
      </c>
      <c r="G44" s="31">
        <v>9006525015</v>
      </c>
      <c r="H44" s="31" t="s">
        <v>324</v>
      </c>
      <c r="I44" s="43" t="s">
        <v>43</v>
      </c>
      <c r="J44" s="32" t="s">
        <v>18</v>
      </c>
      <c r="K44" s="32">
        <v>550</v>
      </c>
      <c r="L44" s="59">
        <f t="shared" si="5"/>
        <v>3</v>
      </c>
      <c r="R44" s="45" t="s">
        <v>28</v>
      </c>
      <c r="S44" s="45" t="s">
        <v>20</v>
      </c>
    </row>
    <row r="45" spans="1:19" ht="15.75" hidden="1">
      <c r="A45" s="31">
        <v>777</v>
      </c>
      <c r="B45" s="31" t="s">
        <v>56</v>
      </c>
      <c r="C45" s="31" t="s">
        <v>57</v>
      </c>
      <c r="D45" s="31"/>
      <c r="E45" s="31"/>
      <c r="F45" s="31">
        <v>9716887448</v>
      </c>
      <c r="G45" s="31"/>
      <c r="H45" s="31" t="s">
        <v>42</v>
      </c>
      <c r="I45" s="43" t="s">
        <v>43</v>
      </c>
      <c r="J45" s="32" t="s">
        <v>18</v>
      </c>
      <c r="K45" s="32">
        <v>475</v>
      </c>
      <c r="L45" s="59">
        <f t="shared" si="5"/>
        <v>2</v>
      </c>
      <c r="R45" s="45" t="s">
        <v>28</v>
      </c>
      <c r="S45" s="45" t="s">
        <v>24</v>
      </c>
    </row>
    <row r="46" spans="1:19" ht="15.75" hidden="1">
      <c r="A46" s="31">
        <v>735</v>
      </c>
      <c r="B46" s="31" t="s">
        <v>58</v>
      </c>
      <c r="C46" s="31" t="s">
        <v>59</v>
      </c>
      <c r="D46" s="31"/>
      <c r="E46" s="31"/>
      <c r="F46" s="31">
        <v>960861689</v>
      </c>
      <c r="G46" s="31">
        <v>9199926084</v>
      </c>
      <c r="H46" s="57" t="s">
        <v>60</v>
      </c>
      <c r="I46" s="43" t="s">
        <v>43</v>
      </c>
      <c r="J46" s="32" t="s">
        <v>18</v>
      </c>
      <c r="K46" s="32">
        <v>500</v>
      </c>
      <c r="L46" s="59">
        <f t="shared" si="5"/>
        <v>2</v>
      </c>
      <c r="R46" s="45" t="s">
        <v>28</v>
      </c>
      <c r="S46" s="45" t="s">
        <v>24</v>
      </c>
    </row>
    <row r="47" spans="1:19" ht="15.75" hidden="1">
      <c r="A47" s="31">
        <v>764</v>
      </c>
      <c r="B47" s="31" t="s">
        <v>61</v>
      </c>
      <c r="C47" s="31" t="s">
        <v>62</v>
      </c>
      <c r="D47" s="31"/>
      <c r="E47" s="31"/>
      <c r="F47" s="31">
        <v>9199739295</v>
      </c>
      <c r="G47" s="31">
        <v>9973854141</v>
      </c>
      <c r="H47" s="58" t="s">
        <v>63</v>
      </c>
      <c r="I47" s="43" t="s">
        <v>17</v>
      </c>
      <c r="J47" s="32" t="s">
        <v>18</v>
      </c>
      <c r="K47" s="32">
        <v>475</v>
      </c>
      <c r="L47" s="59">
        <f t="shared" si="5"/>
        <v>1</v>
      </c>
      <c r="R47" s="45"/>
      <c r="S47" s="45"/>
    </row>
    <row r="48" spans="1:19" s="45" customFormat="1" ht="15.75" hidden="1">
      <c r="A48" s="31">
        <v>636</v>
      </c>
      <c r="B48" s="31" t="s">
        <v>64</v>
      </c>
      <c r="C48" s="31" t="s">
        <v>65</v>
      </c>
      <c r="D48" s="31"/>
      <c r="E48" s="31"/>
      <c r="F48" s="31">
        <v>9955513082</v>
      </c>
      <c r="G48" s="31">
        <f>F48</f>
        <v>9955513082</v>
      </c>
      <c r="H48" s="31" t="s">
        <v>66</v>
      </c>
      <c r="I48" s="43" t="s">
        <v>43</v>
      </c>
      <c r="J48" s="32" t="s">
        <v>67</v>
      </c>
      <c r="K48" s="32">
        <v>525</v>
      </c>
      <c r="L48" s="27">
        <f t="shared" si="5"/>
        <v>3</v>
      </c>
      <c r="R48" s="45" t="s">
        <v>19</v>
      </c>
      <c r="S48" s="45" t="s">
        <v>24</v>
      </c>
    </row>
    <row r="49" spans="1:19" s="45" customFormat="1" ht="15.75" hidden="1">
      <c r="A49" s="31">
        <v>773</v>
      </c>
      <c r="B49" s="31" t="s">
        <v>398</v>
      </c>
      <c r="C49" s="31" t="s">
        <v>399</v>
      </c>
      <c r="D49" s="31"/>
      <c r="E49" s="31"/>
      <c r="F49" s="31">
        <v>9973878028</v>
      </c>
      <c r="G49" s="31">
        <v>9973964447</v>
      </c>
      <c r="H49" s="31" t="s">
        <v>324</v>
      </c>
      <c r="I49" s="43" t="s">
        <v>43</v>
      </c>
      <c r="J49" s="32" t="s">
        <v>67</v>
      </c>
      <c r="K49" s="32">
        <v>550</v>
      </c>
      <c r="L49" s="27">
        <f t="shared" si="5"/>
        <v>1</v>
      </c>
      <c r="R49" s="45" t="s">
        <v>28</v>
      </c>
      <c r="S49" s="45" t="s">
        <v>20</v>
      </c>
    </row>
    <row r="50" spans="1:19" s="45" customFormat="1" ht="15.75" hidden="1">
      <c r="A50" s="31">
        <v>576</v>
      </c>
      <c r="B50" s="31" t="s">
        <v>400</v>
      </c>
      <c r="C50" s="31" t="s">
        <v>397</v>
      </c>
      <c r="D50" s="31"/>
      <c r="E50" s="31"/>
      <c r="F50" s="31"/>
      <c r="G50" s="31">
        <v>9431615421</v>
      </c>
      <c r="H50" s="31" t="s">
        <v>324</v>
      </c>
      <c r="I50" s="43" t="s">
        <v>43</v>
      </c>
      <c r="J50" s="32" t="s">
        <v>67</v>
      </c>
      <c r="K50" s="32">
        <v>550</v>
      </c>
      <c r="L50" s="27">
        <f t="shared" si="5"/>
        <v>3</v>
      </c>
      <c r="R50" s="45" t="s">
        <v>28</v>
      </c>
      <c r="S50" s="45" t="s">
        <v>24</v>
      </c>
    </row>
    <row r="51" spans="1:19" s="45" customFormat="1" ht="15.75" hidden="1">
      <c r="A51" s="31">
        <v>680</v>
      </c>
      <c r="B51" s="31" t="s">
        <v>401</v>
      </c>
      <c r="C51" s="31" t="s">
        <v>402</v>
      </c>
      <c r="D51" s="31"/>
      <c r="E51" s="31"/>
      <c r="F51" s="31">
        <v>9123445008</v>
      </c>
      <c r="G51" s="31"/>
      <c r="H51" s="31" t="s">
        <v>403</v>
      </c>
      <c r="I51" s="43" t="s">
        <v>214</v>
      </c>
      <c r="J51" s="32" t="s">
        <v>67</v>
      </c>
      <c r="K51" s="32">
        <v>550</v>
      </c>
      <c r="L51" s="27">
        <f t="shared" si="5"/>
        <v>2</v>
      </c>
      <c r="R51" s="45" t="s">
        <v>28</v>
      </c>
      <c r="S51" s="45" t="s">
        <v>20</v>
      </c>
    </row>
    <row r="52" spans="1:19" s="45" customFormat="1" ht="15.75" hidden="1">
      <c r="A52" s="31">
        <v>676</v>
      </c>
      <c r="B52" s="31" t="s">
        <v>404</v>
      </c>
      <c r="C52" s="31" t="s">
        <v>405</v>
      </c>
      <c r="D52" s="31"/>
      <c r="E52" s="31"/>
      <c r="F52" s="31">
        <v>9771874918</v>
      </c>
      <c r="G52" s="31"/>
      <c r="H52" s="31" t="s">
        <v>234</v>
      </c>
      <c r="I52" s="43" t="s">
        <v>213</v>
      </c>
      <c r="J52" s="32" t="s">
        <v>67</v>
      </c>
      <c r="K52" s="32">
        <v>475</v>
      </c>
      <c r="L52" s="27">
        <f t="shared" si="5"/>
        <v>2</v>
      </c>
      <c r="R52" s="45" t="s">
        <v>19</v>
      </c>
      <c r="S52" s="45" t="s">
        <v>20</v>
      </c>
    </row>
    <row r="53" spans="1:19" s="45" customFormat="1" ht="15.75">
      <c r="A53" s="31">
        <v>646</v>
      </c>
      <c r="B53" s="31" t="s">
        <v>68</v>
      </c>
      <c r="C53" s="31" t="s">
        <v>69</v>
      </c>
      <c r="D53" s="31"/>
      <c r="E53" s="31"/>
      <c r="F53" s="31">
        <v>6207671520</v>
      </c>
      <c r="G53" s="31"/>
      <c r="H53" s="31" t="s">
        <v>36</v>
      </c>
      <c r="I53" s="43" t="s">
        <v>37</v>
      </c>
      <c r="J53" s="32" t="s">
        <v>67</v>
      </c>
      <c r="K53" s="32">
        <v>375</v>
      </c>
      <c r="L53" s="27">
        <f t="shared" si="5"/>
        <v>1</v>
      </c>
      <c r="R53" s="45" t="s">
        <v>28</v>
      </c>
      <c r="S53" s="45" t="s">
        <v>24</v>
      </c>
    </row>
    <row r="54" spans="1:19" s="45" customFormat="1" ht="15.75" hidden="1">
      <c r="A54" s="31">
        <v>638</v>
      </c>
      <c r="B54" s="31" t="s">
        <v>70</v>
      </c>
      <c r="C54" s="31" t="s">
        <v>65</v>
      </c>
      <c r="D54" s="31"/>
      <c r="E54" s="31"/>
      <c r="F54" s="31">
        <v>8969862962</v>
      </c>
      <c r="G54" s="31">
        <f>F54</f>
        <v>8969862962</v>
      </c>
      <c r="H54" s="31" t="s">
        <v>66</v>
      </c>
      <c r="I54" s="43" t="s">
        <v>43</v>
      </c>
      <c r="J54" s="32" t="s">
        <v>67</v>
      </c>
      <c r="K54" s="32">
        <v>525</v>
      </c>
      <c r="L54" s="27">
        <f t="shared" si="5"/>
        <v>3</v>
      </c>
      <c r="R54" s="45" t="s">
        <v>19</v>
      </c>
      <c r="S54" s="45" t="s">
        <v>20</v>
      </c>
    </row>
    <row r="55" spans="1:19" s="45" customFormat="1" ht="15.75" hidden="1">
      <c r="A55" s="31">
        <v>590</v>
      </c>
      <c r="B55" s="31" t="s">
        <v>71</v>
      </c>
      <c r="C55" s="31" t="s">
        <v>72</v>
      </c>
      <c r="D55" s="31"/>
      <c r="E55" s="31"/>
      <c r="F55" s="31"/>
      <c r="G55" s="31">
        <v>9128723845</v>
      </c>
      <c r="H55" s="31" t="s">
        <v>42</v>
      </c>
      <c r="I55" s="43" t="s">
        <v>43</v>
      </c>
      <c r="J55" s="32" t="s">
        <v>67</v>
      </c>
      <c r="K55" s="32">
        <v>450</v>
      </c>
      <c r="L55" s="27">
        <f t="shared" si="5"/>
        <v>1</v>
      </c>
      <c r="R55" s="45" t="s">
        <v>28</v>
      </c>
      <c r="S55" s="45" t="s">
        <v>24</v>
      </c>
    </row>
    <row r="56" spans="1:19" s="45" customFormat="1" ht="15.75" hidden="1">
      <c r="A56" s="31">
        <v>532</v>
      </c>
      <c r="B56" s="31" t="s">
        <v>73</v>
      </c>
      <c r="C56" s="31" t="s">
        <v>74</v>
      </c>
      <c r="D56" s="31"/>
      <c r="E56" s="31"/>
      <c r="F56" s="31"/>
      <c r="G56" s="31">
        <v>6201292105</v>
      </c>
      <c r="H56" s="31" t="s">
        <v>27</v>
      </c>
      <c r="I56" s="43" t="s">
        <v>17</v>
      </c>
      <c r="J56" s="32" t="s">
        <v>67</v>
      </c>
      <c r="K56" s="32">
        <v>475</v>
      </c>
      <c r="L56" s="27">
        <f t="shared" si="5"/>
        <v>1</v>
      </c>
      <c r="R56" s="45" t="s">
        <v>28</v>
      </c>
      <c r="S56" s="45" t="s">
        <v>24</v>
      </c>
    </row>
    <row r="57" spans="1:19" s="45" customFormat="1" ht="15.75" hidden="1">
      <c r="A57" s="31">
        <v>682</v>
      </c>
      <c r="B57" s="31" t="s">
        <v>406</v>
      </c>
      <c r="C57" s="31" t="s">
        <v>407</v>
      </c>
      <c r="D57" s="31"/>
      <c r="E57" s="31"/>
      <c r="F57" s="31">
        <v>9955062523</v>
      </c>
      <c r="G57" s="31"/>
      <c r="H57" s="31" t="s">
        <v>307</v>
      </c>
      <c r="I57" s="43" t="s">
        <v>213</v>
      </c>
      <c r="J57" s="32" t="s">
        <v>67</v>
      </c>
      <c r="K57" s="32">
        <v>475</v>
      </c>
      <c r="L57" s="27">
        <f t="shared" si="5"/>
        <v>2</v>
      </c>
      <c r="R57" s="45" t="s">
        <v>19</v>
      </c>
      <c r="S57" s="45" t="s">
        <v>24</v>
      </c>
    </row>
    <row r="58" spans="1:19" s="45" customFormat="1" ht="15.75" hidden="1">
      <c r="A58" s="31">
        <v>598</v>
      </c>
      <c r="B58" s="31" t="s">
        <v>75</v>
      </c>
      <c r="C58" s="31" t="s">
        <v>76</v>
      </c>
      <c r="D58" s="31"/>
      <c r="E58" s="31"/>
      <c r="F58" s="31"/>
      <c r="G58" s="31">
        <v>9860223391</v>
      </c>
      <c r="H58" s="31" t="s">
        <v>42</v>
      </c>
      <c r="I58" s="43" t="s">
        <v>43</v>
      </c>
      <c r="J58" s="32" t="s">
        <v>67</v>
      </c>
      <c r="K58" s="32">
        <v>450</v>
      </c>
      <c r="L58" s="27">
        <f t="shared" si="5"/>
        <v>2</v>
      </c>
      <c r="R58" s="45" t="s">
        <v>28</v>
      </c>
      <c r="S58" s="45" t="s">
        <v>24</v>
      </c>
    </row>
    <row r="59" spans="1:19" s="45" customFormat="1" ht="15.75" hidden="1">
      <c r="A59" s="31">
        <v>505</v>
      </c>
      <c r="B59" s="31" t="s">
        <v>77</v>
      </c>
      <c r="C59" s="31" t="s">
        <v>78</v>
      </c>
      <c r="D59" s="31"/>
      <c r="E59" s="31"/>
      <c r="F59" s="31"/>
      <c r="G59" s="31">
        <v>9097890986</v>
      </c>
      <c r="H59" s="31" t="s">
        <v>33</v>
      </c>
      <c r="I59" s="43" t="s">
        <v>17</v>
      </c>
      <c r="J59" s="32" t="s">
        <v>67</v>
      </c>
      <c r="K59" s="32">
        <v>475</v>
      </c>
      <c r="L59" s="27">
        <f t="shared" si="5"/>
        <v>1</v>
      </c>
      <c r="R59" s="45" t="s">
        <v>28</v>
      </c>
      <c r="S59" s="45" t="s">
        <v>20</v>
      </c>
    </row>
    <row r="60" spans="1:19" s="45" customFormat="1" ht="15.75" hidden="1">
      <c r="A60" s="31">
        <v>594</v>
      </c>
      <c r="B60" s="31" t="s">
        <v>408</v>
      </c>
      <c r="C60" s="31" t="s">
        <v>409</v>
      </c>
      <c r="D60" s="31"/>
      <c r="E60" s="31"/>
      <c r="F60" s="31"/>
      <c r="G60" s="31">
        <v>9899557870</v>
      </c>
      <c r="H60" s="31" t="s">
        <v>234</v>
      </c>
      <c r="I60" s="43" t="s">
        <v>213</v>
      </c>
      <c r="J60" s="32" t="s">
        <v>67</v>
      </c>
      <c r="K60" s="32">
        <v>475</v>
      </c>
      <c r="L60" s="27">
        <f t="shared" si="5"/>
        <v>1</v>
      </c>
      <c r="R60" s="45" t="s">
        <v>19</v>
      </c>
      <c r="S60" s="45" t="s">
        <v>24</v>
      </c>
    </row>
    <row r="61" spans="1:19" s="45" customFormat="1" ht="15.75" hidden="1">
      <c r="A61" s="31">
        <v>519</v>
      </c>
      <c r="B61" s="31" t="s">
        <v>79</v>
      </c>
      <c r="C61" s="31" t="s">
        <v>80</v>
      </c>
      <c r="D61" s="31"/>
      <c r="E61" s="31"/>
      <c r="F61" s="31"/>
      <c r="G61" s="31">
        <v>9955038293</v>
      </c>
      <c r="H61" s="31" t="s">
        <v>66</v>
      </c>
      <c r="I61" s="43" t="s">
        <v>43</v>
      </c>
      <c r="J61" s="32" t="s">
        <v>67</v>
      </c>
      <c r="K61" s="32">
        <v>525</v>
      </c>
      <c r="L61" s="27">
        <f t="shared" si="5"/>
        <v>3</v>
      </c>
      <c r="R61" s="45" t="s">
        <v>19</v>
      </c>
      <c r="S61" s="45" t="s">
        <v>24</v>
      </c>
    </row>
    <row r="62" spans="1:19" s="45" customFormat="1" ht="15.75" hidden="1">
      <c r="A62" s="31">
        <v>601</v>
      </c>
      <c r="B62" s="31" t="s">
        <v>410</v>
      </c>
      <c r="C62" s="31" t="s">
        <v>411</v>
      </c>
      <c r="D62" s="31"/>
      <c r="E62" s="31"/>
      <c r="F62" s="31">
        <v>8757881258</v>
      </c>
      <c r="G62" s="31">
        <v>9685701972</v>
      </c>
      <c r="H62" s="31" t="s">
        <v>275</v>
      </c>
      <c r="I62" s="52" t="s">
        <v>212</v>
      </c>
      <c r="J62" s="32" t="s">
        <v>67</v>
      </c>
      <c r="K62" s="32">
        <v>375</v>
      </c>
      <c r="L62" s="27">
        <f t="shared" si="5"/>
        <v>2</v>
      </c>
      <c r="R62" s="45" t="s">
        <v>28</v>
      </c>
      <c r="S62" s="45" t="s">
        <v>20</v>
      </c>
    </row>
    <row r="63" spans="1:19" s="45" customFormat="1" ht="15.75" hidden="1">
      <c r="A63" s="31">
        <v>516</v>
      </c>
      <c r="B63" s="31" t="s">
        <v>81</v>
      </c>
      <c r="C63" s="31" t="s">
        <v>82</v>
      </c>
      <c r="D63" s="31"/>
      <c r="E63" s="31"/>
      <c r="F63" s="31"/>
      <c r="G63" s="31">
        <v>7762985835</v>
      </c>
      <c r="H63" s="31" t="s">
        <v>42</v>
      </c>
      <c r="I63" s="43" t="s">
        <v>43</v>
      </c>
      <c r="J63" s="32" t="s">
        <v>67</v>
      </c>
      <c r="K63" s="32">
        <v>450</v>
      </c>
      <c r="L63" s="27">
        <f t="shared" si="5"/>
        <v>1</v>
      </c>
      <c r="R63" s="45" t="s">
        <v>28</v>
      </c>
      <c r="S63" s="45" t="s">
        <v>20</v>
      </c>
    </row>
    <row r="64" spans="1:19" s="45" customFormat="1" ht="15.75">
      <c r="A64" s="31">
        <v>536</v>
      </c>
      <c r="B64" s="31" t="s">
        <v>412</v>
      </c>
      <c r="C64" s="31" t="s">
        <v>367</v>
      </c>
      <c r="D64" s="31"/>
      <c r="E64" s="31"/>
      <c r="F64" s="31"/>
      <c r="G64" s="31">
        <v>9973436415</v>
      </c>
      <c r="H64" s="31" t="s">
        <v>362</v>
      </c>
      <c r="I64" s="43" t="s">
        <v>37</v>
      </c>
      <c r="J64" s="32" t="s">
        <v>67</v>
      </c>
      <c r="K64" s="32">
        <v>500</v>
      </c>
      <c r="L64" s="27">
        <f t="shared" si="5"/>
        <v>3</v>
      </c>
      <c r="M64" s="27" t="s">
        <v>413</v>
      </c>
      <c r="R64" s="45" t="s">
        <v>28</v>
      </c>
      <c r="S64" s="45" t="s">
        <v>20</v>
      </c>
    </row>
    <row r="65" spans="1:19" s="45" customFormat="1" ht="15.75" hidden="1">
      <c r="A65" s="31">
        <v>514</v>
      </c>
      <c r="B65" s="31" t="s">
        <v>83</v>
      </c>
      <c r="C65" s="31" t="s">
        <v>84</v>
      </c>
      <c r="D65" s="31"/>
      <c r="E65" s="31"/>
      <c r="F65" s="31">
        <v>9801810989</v>
      </c>
      <c r="G65" s="31"/>
      <c r="H65" s="31" t="s">
        <v>42</v>
      </c>
      <c r="I65" s="43" t="s">
        <v>43</v>
      </c>
      <c r="J65" s="32" t="s">
        <v>67</v>
      </c>
      <c r="K65" s="32">
        <v>450</v>
      </c>
      <c r="L65" s="27">
        <f t="shared" si="5"/>
        <v>1</v>
      </c>
      <c r="R65" s="45" t="s">
        <v>28</v>
      </c>
      <c r="S65" s="45" t="s">
        <v>24</v>
      </c>
    </row>
    <row r="66" spans="1:19" s="45" customFormat="1" ht="15.75" hidden="1">
      <c r="A66" s="31">
        <v>501</v>
      </c>
      <c r="B66" s="31" t="s">
        <v>85</v>
      </c>
      <c r="C66" s="31" t="s">
        <v>86</v>
      </c>
      <c r="D66" s="31"/>
      <c r="E66" s="31"/>
      <c r="F66" s="31">
        <v>9507844087</v>
      </c>
      <c r="G66" s="31">
        <v>9835562656</v>
      </c>
      <c r="H66" s="31" t="s">
        <v>66</v>
      </c>
      <c r="I66" s="43" t="s">
        <v>43</v>
      </c>
      <c r="J66" s="32" t="s">
        <v>67</v>
      </c>
      <c r="K66" s="32">
        <v>525</v>
      </c>
      <c r="L66" s="27">
        <f t="shared" si="5"/>
        <v>1</v>
      </c>
      <c r="R66" s="45" t="s">
        <v>19</v>
      </c>
      <c r="S66" s="45" t="s">
        <v>20</v>
      </c>
    </row>
    <row r="67" spans="1:19" s="45" customFormat="1" ht="15.75" hidden="1">
      <c r="A67" s="31">
        <v>558</v>
      </c>
      <c r="B67" s="31" t="s">
        <v>414</v>
      </c>
      <c r="C67" s="31" t="s">
        <v>415</v>
      </c>
      <c r="D67" s="31"/>
      <c r="E67" s="31"/>
      <c r="F67" s="31"/>
      <c r="G67" s="31">
        <v>7541917552</v>
      </c>
      <c r="H67" s="31" t="s">
        <v>275</v>
      </c>
      <c r="I67" s="52" t="s">
        <v>212</v>
      </c>
      <c r="J67" s="32" t="s">
        <v>67</v>
      </c>
      <c r="K67" s="32">
        <v>375</v>
      </c>
      <c r="L67" s="27">
        <f t="shared" si="5"/>
        <v>1</v>
      </c>
      <c r="R67" s="45" t="s">
        <v>28</v>
      </c>
      <c r="S67" s="45" t="s">
        <v>20</v>
      </c>
    </row>
    <row r="68" spans="1:19" s="45" customFormat="1" ht="15.75" hidden="1">
      <c r="A68" s="31">
        <v>512</v>
      </c>
      <c r="B68" s="31" t="s">
        <v>87</v>
      </c>
      <c r="C68" s="31" t="s">
        <v>88</v>
      </c>
      <c r="D68" s="31"/>
      <c r="E68" s="31"/>
      <c r="F68" s="31"/>
      <c r="G68" s="31">
        <v>9304451149</v>
      </c>
      <c r="H68" s="31" t="s">
        <v>42</v>
      </c>
      <c r="I68" s="43" t="s">
        <v>43</v>
      </c>
      <c r="J68" s="32" t="s">
        <v>67</v>
      </c>
      <c r="K68" s="32">
        <v>450</v>
      </c>
      <c r="L68" s="27">
        <f t="shared" si="5"/>
        <v>2</v>
      </c>
      <c r="R68" s="45" t="s">
        <v>28</v>
      </c>
      <c r="S68" s="45" t="s">
        <v>24</v>
      </c>
    </row>
    <row r="69" spans="1:19" s="45" customFormat="1" ht="15.75" hidden="1">
      <c r="A69" s="31">
        <v>613</v>
      </c>
      <c r="B69" s="31" t="s">
        <v>416</v>
      </c>
      <c r="C69" s="31" t="s">
        <v>417</v>
      </c>
      <c r="D69" s="31"/>
      <c r="E69" s="31"/>
      <c r="F69" s="31">
        <v>8292189978</v>
      </c>
      <c r="G69" s="31"/>
      <c r="H69" s="31" t="s">
        <v>324</v>
      </c>
      <c r="I69" s="43" t="s">
        <v>43</v>
      </c>
      <c r="J69" s="32" t="s">
        <v>67</v>
      </c>
      <c r="K69" s="32">
        <v>550</v>
      </c>
      <c r="L69" s="27">
        <f t="shared" si="5"/>
        <v>1</v>
      </c>
      <c r="R69" s="45" t="s">
        <v>28</v>
      </c>
      <c r="S69" s="45" t="s">
        <v>24</v>
      </c>
    </row>
    <row r="70" spans="1:19" s="45" customFormat="1" ht="15.75" hidden="1">
      <c r="A70" s="31">
        <v>554</v>
      </c>
      <c r="B70" s="31" t="s">
        <v>89</v>
      </c>
      <c r="C70" s="31" t="s">
        <v>90</v>
      </c>
      <c r="D70" s="31"/>
      <c r="E70" s="31"/>
      <c r="F70" s="31">
        <v>8340692740</v>
      </c>
      <c r="G70" s="31">
        <v>9504841596</v>
      </c>
      <c r="H70" s="31" t="s">
        <v>33</v>
      </c>
      <c r="I70" s="43" t="s">
        <v>17</v>
      </c>
      <c r="J70" s="32" t="s">
        <v>67</v>
      </c>
      <c r="K70" s="32">
        <v>475</v>
      </c>
      <c r="L70" s="27">
        <f t="shared" si="5"/>
        <v>1</v>
      </c>
      <c r="R70" s="45" t="s">
        <v>19</v>
      </c>
      <c r="S70" s="45" t="s">
        <v>24</v>
      </c>
    </row>
    <row r="71" spans="1:19" s="45" customFormat="1" ht="15.75" hidden="1">
      <c r="A71" s="31">
        <v>547</v>
      </c>
      <c r="B71" s="31" t="s">
        <v>91</v>
      </c>
      <c r="C71" s="31" t="s">
        <v>92</v>
      </c>
      <c r="D71" s="31"/>
      <c r="E71" s="31"/>
      <c r="F71" s="31">
        <v>9110017705</v>
      </c>
      <c r="G71" s="31">
        <v>9933600401</v>
      </c>
      <c r="H71" s="31" t="s">
        <v>33</v>
      </c>
      <c r="I71" s="43" t="s">
        <v>17</v>
      </c>
      <c r="J71" s="32" t="s">
        <v>67</v>
      </c>
      <c r="K71" s="32">
        <v>475</v>
      </c>
      <c r="L71" s="27">
        <f t="shared" si="5"/>
        <v>1</v>
      </c>
      <c r="R71" s="45" t="s">
        <v>28</v>
      </c>
      <c r="S71" s="45" t="s">
        <v>24</v>
      </c>
    </row>
    <row r="72" spans="1:19" s="45" customFormat="1" ht="15.75" hidden="1">
      <c r="A72" s="31">
        <v>776</v>
      </c>
      <c r="B72" s="31" t="s">
        <v>93</v>
      </c>
      <c r="C72" s="31" t="s">
        <v>94</v>
      </c>
      <c r="D72" s="31"/>
      <c r="E72" s="31"/>
      <c r="F72" s="31">
        <v>9097466257</v>
      </c>
      <c r="G72" s="31"/>
      <c r="H72" s="31" t="s">
        <v>95</v>
      </c>
      <c r="I72" s="43" t="s">
        <v>17</v>
      </c>
      <c r="J72" s="32" t="s">
        <v>67</v>
      </c>
      <c r="K72" s="32">
        <v>475</v>
      </c>
      <c r="L72" s="27">
        <f t="shared" si="5"/>
        <v>2</v>
      </c>
      <c r="R72" s="45" t="s">
        <v>19</v>
      </c>
      <c r="S72" s="45" t="s">
        <v>24</v>
      </c>
    </row>
    <row r="73" spans="1:19" s="48" customFormat="1" ht="15.75" hidden="1">
      <c r="A73" s="31">
        <v>565</v>
      </c>
      <c r="B73" s="31" t="s">
        <v>96</v>
      </c>
      <c r="C73" s="31" t="s">
        <v>97</v>
      </c>
      <c r="D73" s="31"/>
      <c r="E73" s="31"/>
      <c r="F73" s="31"/>
      <c r="G73" s="31">
        <v>9955821335</v>
      </c>
      <c r="H73" s="31" t="s">
        <v>27</v>
      </c>
      <c r="I73" s="43" t="s">
        <v>17</v>
      </c>
      <c r="J73" s="32" t="s">
        <v>67</v>
      </c>
      <c r="K73" s="32">
        <v>475</v>
      </c>
      <c r="L73" s="27">
        <f t="shared" si="5"/>
        <v>2</v>
      </c>
      <c r="R73" s="45" t="s">
        <v>28</v>
      </c>
      <c r="S73" s="45" t="s">
        <v>24</v>
      </c>
    </row>
    <row r="74" spans="1:19" s="45" customFormat="1" ht="15.75" hidden="1">
      <c r="A74" s="31">
        <v>560</v>
      </c>
      <c r="B74" s="31" t="s">
        <v>98</v>
      </c>
      <c r="C74" s="31" t="s">
        <v>99</v>
      </c>
      <c r="D74" s="31"/>
      <c r="E74" s="31"/>
      <c r="F74" s="31"/>
      <c r="G74" s="31">
        <v>9955796820</v>
      </c>
      <c r="H74" s="31" t="s">
        <v>100</v>
      </c>
      <c r="I74" s="43" t="s">
        <v>17</v>
      </c>
      <c r="J74" s="32" t="s">
        <v>67</v>
      </c>
      <c r="K74" s="32">
        <v>475</v>
      </c>
      <c r="L74" s="27">
        <f t="shared" ref="L74:L105" si="6">COUNTIF($C$15:$C$338,C74)</f>
        <v>3</v>
      </c>
      <c r="R74" s="45" t="s">
        <v>28</v>
      </c>
      <c r="S74" s="45" t="s">
        <v>24</v>
      </c>
    </row>
    <row r="75" spans="1:19" s="45" customFormat="1" ht="15.75" hidden="1">
      <c r="A75" s="31">
        <v>606</v>
      </c>
      <c r="B75" s="31" t="s">
        <v>101</v>
      </c>
      <c r="C75" s="31" t="s">
        <v>102</v>
      </c>
      <c r="D75" s="31"/>
      <c r="E75" s="31"/>
      <c r="F75" s="31"/>
      <c r="G75" s="31"/>
      <c r="H75" s="31" t="s">
        <v>66</v>
      </c>
      <c r="I75" s="43" t="s">
        <v>43</v>
      </c>
      <c r="J75" s="32" t="s">
        <v>67</v>
      </c>
      <c r="K75" s="32">
        <v>525</v>
      </c>
      <c r="L75" s="27">
        <f t="shared" si="6"/>
        <v>1</v>
      </c>
      <c r="R75" s="45" t="s">
        <v>19</v>
      </c>
      <c r="S75" s="45" t="s">
        <v>24</v>
      </c>
    </row>
    <row r="76" spans="1:19" s="45" customFormat="1" ht="15.75" hidden="1">
      <c r="A76" s="31">
        <v>661</v>
      </c>
      <c r="B76" s="31" t="s">
        <v>418</v>
      </c>
      <c r="C76" s="31" t="s">
        <v>419</v>
      </c>
      <c r="D76" s="31"/>
      <c r="E76" s="31"/>
      <c r="F76" s="31">
        <v>9162768940</v>
      </c>
      <c r="G76" s="31">
        <v>9162768940</v>
      </c>
      <c r="H76" s="31" t="s">
        <v>360</v>
      </c>
      <c r="I76" s="43" t="s">
        <v>212</v>
      </c>
      <c r="J76" s="32" t="s">
        <v>67</v>
      </c>
      <c r="K76" s="32">
        <v>475</v>
      </c>
      <c r="L76" s="27">
        <f t="shared" si="6"/>
        <v>2</v>
      </c>
      <c r="R76" s="45" t="s">
        <v>28</v>
      </c>
      <c r="S76" s="45" t="s">
        <v>24</v>
      </c>
    </row>
    <row r="77" spans="1:19" s="45" customFormat="1" ht="15.75" hidden="1">
      <c r="A77" s="31">
        <v>700</v>
      </c>
      <c r="B77" s="31" t="s">
        <v>103</v>
      </c>
      <c r="C77" s="31" t="s">
        <v>104</v>
      </c>
      <c r="D77" s="31"/>
      <c r="E77" s="31"/>
      <c r="F77" s="31">
        <v>8709404121</v>
      </c>
      <c r="G77" s="31"/>
      <c r="H77" s="31" t="s">
        <v>33</v>
      </c>
      <c r="I77" s="43" t="s">
        <v>17</v>
      </c>
      <c r="J77" s="32" t="s">
        <v>67</v>
      </c>
      <c r="K77" s="32">
        <v>475</v>
      </c>
      <c r="L77" s="27">
        <f t="shared" si="6"/>
        <v>1</v>
      </c>
      <c r="R77" s="45" t="s">
        <v>19</v>
      </c>
      <c r="S77" s="45" t="s">
        <v>20</v>
      </c>
    </row>
    <row r="78" spans="1:19" s="45" customFormat="1" ht="15.75" hidden="1">
      <c r="A78" s="35">
        <v>644</v>
      </c>
      <c r="B78" s="35" t="s">
        <v>105</v>
      </c>
      <c r="C78" s="35" t="s">
        <v>106</v>
      </c>
      <c r="D78" s="35"/>
      <c r="E78" s="35"/>
      <c r="F78" s="35">
        <v>9304223638</v>
      </c>
      <c r="G78" s="35"/>
      <c r="H78" s="35" t="s">
        <v>107</v>
      </c>
      <c r="I78" s="43" t="s">
        <v>17</v>
      </c>
      <c r="J78" s="36" t="s">
        <v>67</v>
      </c>
      <c r="K78" s="36">
        <v>475</v>
      </c>
      <c r="L78" s="27">
        <f t="shared" si="6"/>
        <v>1</v>
      </c>
      <c r="R78" s="45" t="s">
        <v>28</v>
      </c>
      <c r="S78" s="45" t="s">
        <v>24</v>
      </c>
    </row>
    <row r="79" spans="1:19" s="45" customFormat="1" ht="15.75" hidden="1">
      <c r="A79" s="31">
        <v>517</v>
      </c>
      <c r="B79" s="31" t="s">
        <v>108</v>
      </c>
      <c r="C79" s="31" t="s">
        <v>109</v>
      </c>
      <c r="D79" s="31"/>
      <c r="E79" s="31"/>
      <c r="F79" s="31">
        <v>7715018488</v>
      </c>
      <c r="G79" s="31"/>
      <c r="H79" s="31" t="s">
        <v>110</v>
      </c>
      <c r="I79" s="43" t="s">
        <v>43</v>
      </c>
      <c r="J79" s="32" t="s">
        <v>67</v>
      </c>
      <c r="K79" s="32">
        <v>350</v>
      </c>
      <c r="L79" s="27">
        <f t="shared" si="6"/>
        <v>1</v>
      </c>
      <c r="R79" s="45" t="s">
        <v>28</v>
      </c>
      <c r="S79" s="45" t="s">
        <v>24</v>
      </c>
    </row>
    <row r="80" spans="1:19" s="45" customFormat="1" ht="15.75" hidden="1">
      <c r="A80" s="31">
        <v>595</v>
      </c>
      <c r="B80" s="31" t="s">
        <v>420</v>
      </c>
      <c r="C80" s="31" t="s">
        <v>421</v>
      </c>
      <c r="D80" s="31"/>
      <c r="E80" s="31"/>
      <c r="F80" s="31" t="s">
        <v>35</v>
      </c>
      <c r="G80" s="31">
        <v>9472386523</v>
      </c>
      <c r="H80" s="31" t="s">
        <v>275</v>
      </c>
      <c r="I80" s="52" t="s">
        <v>212</v>
      </c>
      <c r="J80" s="32" t="s">
        <v>67</v>
      </c>
      <c r="K80" s="32">
        <v>375</v>
      </c>
      <c r="L80" s="27">
        <f t="shared" si="6"/>
        <v>1</v>
      </c>
      <c r="R80" s="45" t="s">
        <v>28</v>
      </c>
      <c r="S80" s="45" t="s">
        <v>20</v>
      </c>
    </row>
    <row r="81" spans="1:19" s="45" customFormat="1" ht="15.75" hidden="1">
      <c r="A81" s="31">
        <v>729</v>
      </c>
      <c r="B81" s="31" t="s">
        <v>422</v>
      </c>
      <c r="C81" s="31" t="s">
        <v>423</v>
      </c>
      <c r="D81" s="31"/>
      <c r="E81" s="31"/>
      <c r="F81" s="31">
        <v>9006745957</v>
      </c>
      <c r="G81" s="31"/>
      <c r="H81" s="31" t="s">
        <v>275</v>
      </c>
      <c r="I81" s="52" t="s">
        <v>212</v>
      </c>
      <c r="J81" s="32" t="s">
        <v>67</v>
      </c>
      <c r="K81" s="32">
        <v>375</v>
      </c>
      <c r="L81" s="27">
        <f t="shared" si="6"/>
        <v>1</v>
      </c>
      <c r="R81" s="45" t="s">
        <v>28</v>
      </c>
      <c r="S81" s="45" t="s">
        <v>24</v>
      </c>
    </row>
    <row r="82" spans="1:19" s="44" customFormat="1" ht="15.75" hidden="1">
      <c r="A82" s="31">
        <v>376</v>
      </c>
      <c r="B82" s="31" t="s">
        <v>111</v>
      </c>
      <c r="C82" s="31" t="s">
        <v>112</v>
      </c>
      <c r="D82" s="31"/>
      <c r="E82" s="31"/>
      <c r="F82" s="31"/>
      <c r="G82" s="31">
        <v>9470471031</v>
      </c>
      <c r="H82" s="31" t="s">
        <v>42</v>
      </c>
      <c r="I82" s="43" t="s">
        <v>43</v>
      </c>
      <c r="J82" s="32" t="s">
        <v>67</v>
      </c>
      <c r="K82" s="32">
        <v>450</v>
      </c>
      <c r="L82" s="27">
        <f t="shared" si="6"/>
        <v>1</v>
      </c>
      <c r="R82" s="45" t="s">
        <v>28</v>
      </c>
      <c r="S82" s="45" t="s">
        <v>24</v>
      </c>
    </row>
    <row r="83" spans="1:19" s="67" customFormat="1" ht="15.75" hidden="1">
      <c r="A83" s="31">
        <v>731</v>
      </c>
      <c r="B83" s="31" t="s">
        <v>113</v>
      </c>
      <c r="C83" s="31" t="s">
        <v>114</v>
      </c>
      <c r="D83" s="31"/>
      <c r="E83" s="31"/>
      <c r="F83" s="31">
        <v>9097883368</v>
      </c>
      <c r="G83" s="31">
        <v>9097883368</v>
      </c>
      <c r="H83" s="31" t="s">
        <v>115</v>
      </c>
      <c r="I83" s="43" t="s">
        <v>43</v>
      </c>
      <c r="J83" s="32" t="s">
        <v>67</v>
      </c>
      <c r="K83" s="32">
        <v>350</v>
      </c>
      <c r="L83" s="27">
        <f t="shared" si="6"/>
        <v>3</v>
      </c>
      <c r="R83" s="45" t="s">
        <v>28</v>
      </c>
      <c r="S83" s="45" t="s">
        <v>24</v>
      </c>
    </row>
    <row r="84" spans="1:19" s="67" customFormat="1" ht="15.75" hidden="1">
      <c r="A84" s="31">
        <v>732</v>
      </c>
      <c r="B84" s="31" t="s">
        <v>116</v>
      </c>
      <c r="C84" s="31" t="s">
        <v>117</v>
      </c>
      <c r="D84" s="31"/>
      <c r="E84" s="31"/>
      <c r="F84" s="31">
        <v>7061321712</v>
      </c>
      <c r="G84" s="31">
        <v>8340629126</v>
      </c>
      <c r="H84" s="31" t="s">
        <v>107</v>
      </c>
      <c r="I84" s="43" t="s">
        <v>17</v>
      </c>
      <c r="J84" s="32" t="s">
        <v>67</v>
      </c>
      <c r="K84" s="32">
        <v>475</v>
      </c>
      <c r="L84" s="27">
        <f t="shared" si="6"/>
        <v>1</v>
      </c>
      <c r="R84" s="45" t="s">
        <v>28</v>
      </c>
      <c r="S84" s="45" t="s">
        <v>24</v>
      </c>
    </row>
    <row r="85" spans="1:19" s="67" customFormat="1" ht="15.75" hidden="1">
      <c r="A85" s="31">
        <v>736</v>
      </c>
      <c r="B85" s="31" t="s">
        <v>118</v>
      </c>
      <c r="C85" s="31" t="s">
        <v>59</v>
      </c>
      <c r="D85" s="31"/>
      <c r="E85" s="31"/>
      <c r="F85" s="31">
        <v>9608681689</v>
      </c>
      <c r="G85" s="31">
        <v>9199926084</v>
      </c>
      <c r="H85" s="57" t="s">
        <v>60</v>
      </c>
      <c r="I85" s="43" t="s">
        <v>43</v>
      </c>
      <c r="J85" s="32" t="s">
        <v>67</v>
      </c>
      <c r="K85" s="32">
        <v>500</v>
      </c>
      <c r="L85" s="27">
        <f t="shared" si="6"/>
        <v>2</v>
      </c>
      <c r="R85" s="45" t="s">
        <v>28</v>
      </c>
      <c r="S85" s="45" t="s">
        <v>20</v>
      </c>
    </row>
    <row r="86" spans="1:19" s="45" customFormat="1" ht="15.75" hidden="1">
      <c r="A86" s="31">
        <v>335</v>
      </c>
      <c r="B86" s="31" t="s">
        <v>424</v>
      </c>
      <c r="C86" s="31" t="s">
        <v>425</v>
      </c>
      <c r="D86" s="31"/>
      <c r="E86" s="31"/>
      <c r="F86" s="31"/>
      <c r="G86" s="31">
        <v>8581000255</v>
      </c>
      <c r="H86" s="31" t="s">
        <v>287</v>
      </c>
      <c r="I86" s="43" t="s">
        <v>17</v>
      </c>
      <c r="J86" s="32" t="s">
        <v>122</v>
      </c>
      <c r="K86" s="32">
        <v>550</v>
      </c>
      <c r="L86" s="27">
        <f t="shared" si="6"/>
        <v>2</v>
      </c>
      <c r="R86" s="45" t="s">
        <v>28</v>
      </c>
      <c r="S86" s="45" t="s">
        <v>24</v>
      </c>
    </row>
    <row r="87" spans="1:19" s="45" customFormat="1" ht="15.75" hidden="1">
      <c r="A87" s="31">
        <v>504</v>
      </c>
      <c r="B87" s="31" t="s">
        <v>119</v>
      </c>
      <c r="C87" s="31" t="s">
        <v>120</v>
      </c>
      <c r="D87" s="31"/>
      <c r="E87" s="31"/>
      <c r="F87" s="31"/>
      <c r="G87" s="31">
        <v>9631985504</v>
      </c>
      <c r="H87" s="31" t="s">
        <v>121</v>
      </c>
      <c r="I87" s="43" t="s">
        <v>17</v>
      </c>
      <c r="J87" s="32" t="s">
        <v>122</v>
      </c>
      <c r="K87" s="32">
        <v>475</v>
      </c>
      <c r="L87" s="27">
        <f t="shared" si="6"/>
        <v>3</v>
      </c>
      <c r="R87" s="45" t="s">
        <v>19</v>
      </c>
      <c r="S87" s="45" t="s">
        <v>24</v>
      </c>
    </row>
    <row r="88" spans="1:19" s="45" customFormat="1" ht="15.75" hidden="1">
      <c r="A88" s="31">
        <v>363</v>
      </c>
      <c r="B88" s="31" t="s">
        <v>426</v>
      </c>
      <c r="C88" s="31" t="s">
        <v>427</v>
      </c>
      <c r="D88" s="31"/>
      <c r="E88" s="31"/>
      <c r="F88" s="31"/>
      <c r="G88" s="31">
        <v>8294020758</v>
      </c>
      <c r="H88" s="31" t="s">
        <v>275</v>
      </c>
      <c r="I88" s="52" t="s">
        <v>212</v>
      </c>
      <c r="J88" s="32" t="s">
        <v>122</v>
      </c>
      <c r="K88" s="32">
        <v>375</v>
      </c>
      <c r="L88" s="27">
        <f t="shared" si="6"/>
        <v>1</v>
      </c>
      <c r="R88" s="45" t="s">
        <v>28</v>
      </c>
      <c r="S88" s="45" t="s">
        <v>24</v>
      </c>
    </row>
    <row r="89" spans="1:19" s="45" customFormat="1" ht="15.75" hidden="1">
      <c r="A89" s="31">
        <v>712</v>
      </c>
      <c r="B89" s="31" t="s">
        <v>123</v>
      </c>
      <c r="C89" s="31" t="s">
        <v>124</v>
      </c>
      <c r="D89" s="31"/>
      <c r="E89" s="31"/>
      <c r="F89" s="37">
        <v>7542920780</v>
      </c>
      <c r="G89" s="31">
        <v>9122986778</v>
      </c>
      <c r="H89" s="31" t="s">
        <v>125</v>
      </c>
      <c r="I89" s="43" t="s">
        <v>17</v>
      </c>
      <c r="J89" s="32" t="s">
        <v>122</v>
      </c>
      <c r="K89" s="32">
        <v>450</v>
      </c>
      <c r="L89" s="27">
        <f t="shared" si="6"/>
        <v>2</v>
      </c>
      <c r="R89" s="45" t="s">
        <v>28</v>
      </c>
      <c r="S89" s="45" t="s">
        <v>24</v>
      </c>
    </row>
    <row r="90" spans="1:19" s="45" customFormat="1" ht="15.75" hidden="1">
      <c r="A90" s="31">
        <v>455</v>
      </c>
      <c r="B90" s="31" t="s">
        <v>428</v>
      </c>
      <c r="C90" s="31" t="s">
        <v>350</v>
      </c>
      <c r="D90" s="31"/>
      <c r="E90" s="31"/>
      <c r="F90" s="31"/>
      <c r="G90" s="31">
        <v>9934058233</v>
      </c>
      <c r="H90" s="31" t="s">
        <v>287</v>
      </c>
      <c r="I90" s="43" t="s">
        <v>17</v>
      </c>
      <c r="J90" s="32" t="s">
        <v>122</v>
      </c>
      <c r="K90" s="32">
        <v>550</v>
      </c>
      <c r="L90" s="27">
        <f t="shared" si="6"/>
        <v>3</v>
      </c>
      <c r="R90" s="45" t="s">
        <v>28</v>
      </c>
      <c r="S90" s="45" t="s">
        <v>20</v>
      </c>
    </row>
    <row r="91" spans="1:19" s="45" customFormat="1" ht="15.75" hidden="1">
      <c r="A91" s="31">
        <v>390</v>
      </c>
      <c r="B91" s="31" t="s">
        <v>126</v>
      </c>
      <c r="C91" s="31" t="s">
        <v>127</v>
      </c>
      <c r="D91" s="31"/>
      <c r="E91" s="31"/>
      <c r="F91" s="31"/>
      <c r="G91" s="31">
        <v>8271089083</v>
      </c>
      <c r="H91" s="31" t="s">
        <v>42</v>
      </c>
      <c r="I91" s="43" t="s">
        <v>43</v>
      </c>
      <c r="J91" s="32" t="s">
        <v>122</v>
      </c>
      <c r="K91" s="32">
        <v>450</v>
      </c>
      <c r="L91" s="27">
        <f t="shared" si="6"/>
        <v>1</v>
      </c>
      <c r="R91" s="45" t="s">
        <v>28</v>
      </c>
      <c r="S91" s="45" t="s">
        <v>24</v>
      </c>
    </row>
    <row r="92" spans="1:19" s="45" customFormat="1" ht="15.75" hidden="1">
      <c r="A92" s="31">
        <v>384</v>
      </c>
      <c r="B92" s="31" t="s">
        <v>128</v>
      </c>
      <c r="C92" s="31" t="s">
        <v>129</v>
      </c>
      <c r="D92" s="31"/>
      <c r="E92" s="31"/>
      <c r="F92" s="31"/>
      <c r="G92" s="31">
        <v>8987229201</v>
      </c>
      <c r="H92" s="31" t="s">
        <v>42</v>
      </c>
      <c r="I92" s="43" t="s">
        <v>43</v>
      </c>
      <c r="J92" s="32" t="s">
        <v>122</v>
      </c>
      <c r="K92" s="32">
        <v>450</v>
      </c>
      <c r="L92" s="27">
        <f t="shared" si="6"/>
        <v>1</v>
      </c>
      <c r="R92" s="45" t="s">
        <v>28</v>
      </c>
      <c r="S92" s="45" t="s">
        <v>24</v>
      </c>
    </row>
    <row r="93" spans="1:19" s="45" customFormat="1" ht="15.75">
      <c r="A93" s="31">
        <v>297</v>
      </c>
      <c r="B93" s="31" t="s">
        <v>130</v>
      </c>
      <c r="C93" s="31" t="s">
        <v>131</v>
      </c>
      <c r="D93" s="31"/>
      <c r="E93" s="31"/>
      <c r="F93" s="31"/>
      <c r="G93" s="31">
        <v>9852509567</v>
      </c>
      <c r="H93" s="31" t="s">
        <v>36</v>
      </c>
      <c r="I93" s="43" t="s">
        <v>37</v>
      </c>
      <c r="J93" s="32" t="s">
        <v>122</v>
      </c>
      <c r="K93" s="32">
        <v>375</v>
      </c>
      <c r="L93" s="27">
        <f t="shared" si="6"/>
        <v>2</v>
      </c>
      <c r="R93" s="45" t="s">
        <v>28</v>
      </c>
      <c r="S93" s="45" t="s">
        <v>24</v>
      </c>
    </row>
    <row r="94" spans="1:19" s="45" customFormat="1" ht="15.75" hidden="1">
      <c r="A94" s="31">
        <v>716</v>
      </c>
      <c r="B94" s="31" t="s">
        <v>429</v>
      </c>
      <c r="C94" s="31" t="s">
        <v>430</v>
      </c>
      <c r="D94" s="31"/>
      <c r="E94" s="31"/>
      <c r="F94" s="37">
        <v>6203021617</v>
      </c>
      <c r="G94" s="31">
        <v>7070762423</v>
      </c>
      <c r="H94" s="31" t="s">
        <v>324</v>
      </c>
      <c r="I94" s="43" t="s">
        <v>43</v>
      </c>
      <c r="J94" s="32" t="s">
        <v>122</v>
      </c>
      <c r="K94" s="32">
        <v>550</v>
      </c>
      <c r="L94" s="27">
        <f t="shared" si="6"/>
        <v>2</v>
      </c>
      <c r="R94" s="45" t="s">
        <v>28</v>
      </c>
      <c r="S94" s="45" t="s">
        <v>24</v>
      </c>
    </row>
    <row r="95" spans="1:19" s="45" customFormat="1" ht="15.75" hidden="1">
      <c r="A95" s="31">
        <v>307</v>
      </c>
      <c r="B95" s="31" t="s">
        <v>132</v>
      </c>
      <c r="C95" s="31" t="s">
        <v>41</v>
      </c>
      <c r="D95" s="31"/>
      <c r="E95" s="31"/>
      <c r="F95" s="31"/>
      <c r="G95" s="31">
        <v>9973925374</v>
      </c>
      <c r="H95" s="31" t="s">
        <v>42</v>
      </c>
      <c r="I95" s="43" t="s">
        <v>43</v>
      </c>
      <c r="J95" s="32" t="s">
        <v>122</v>
      </c>
      <c r="K95" s="32">
        <v>450</v>
      </c>
      <c r="L95" s="27">
        <f t="shared" si="6"/>
        <v>3</v>
      </c>
      <c r="R95" s="45" t="s">
        <v>28</v>
      </c>
      <c r="S95" s="45" t="s">
        <v>24</v>
      </c>
    </row>
    <row r="96" spans="1:19" s="45" customFormat="1" ht="15.75" hidden="1">
      <c r="A96" s="31">
        <v>542</v>
      </c>
      <c r="B96" s="31" t="s">
        <v>133</v>
      </c>
      <c r="C96" s="31" t="s">
        <v>134</v>
      </c>
      <c r="D96" s="31"/>
      <c r="E96" s="31"/>
      <c r="F96" s="31"/>
      <c r="G96" s="31">
        <v>9771731986</v>
      </c>
      <c r="H96" s="31" t="s">
        <v>23</v>
      </c>
      <c r="I96" s="52" t="s">
        <v>17</v>
      </c>
      <c r="J96" s="32" t="s">
        <v>122</v>
      </c>
      <c r="K96" s="32">
        <v>500</v>
      </c>
      <c r="L96" s="27">
        <f t="shared" si="6"/>
        <v>2</v>
      </c>
      <c r="R96" s="45" t="s">
        <v>19</v>
      </c>
      <c r="S96" s="45" t="s">
        <v>24</v>
      </c>
    </row>
    <row r="97" spans="1:19" s="45" customFormat="1" ht="15.75" hidden="1">
      <c r="A97" s="31">
        <v>302</v>
      </c>
      <c r="B97" s="31" t="s">
        <v>431</v>
      </c>
      <c r="C97" s="31" t="s">
        <v>432</v>
      </c>
      <c r="D97" s="31"/>
      <c r="E97" s="31"/>
      <c r="F97" s="31">
        <v>6203614964</v>
      </c>
      <c r="G97" s="31">
        <v>9931378565</v>
      </c>
      <c r="H97" s="31" t="s">
        <v>360</v>
      </c>
      <c r="I97" s="43" t="s">
        <v>212</v>
      </c>
      <c r="J97" s="32" t="s">
        <v>122</v>
      </c>
      <c r="K97" s="32">
        <v>500</v>
      </c>
      <c r="L97" s="27">
        <f t="shared" si="6"/>
        <v>2</v>
      </c>
      <c r="R97" s="45" t="s">
        <v>19</v>
      </c>
      <c r="S97" s="45" t="s">
        <v>20</v>
      </c>
    </row>
    <row r="98" spans="1:19" s="45" customFormat="1" ht="15.75">
      <c r="A98" s="31">
        <v>245</v>
      </c>
      <c r="B98" s="31" t="s">
        <v>135</v>
      </c>
      <c r="C98" s="31" t="s">
        <v>136</v>
      </c>
      <c r="D98" s="31"/>
      <c r="E98" s="31"/>
      <c r="F98" s="31"/>
      <c r="G98" s="31">
        <v>9931136587</v>
      </c>
      <c r="H98" s="31" t="s">
        <v>36</v>
      </c>
      <c r="I98" s="43" t="s">
        <v>37</v>
      </c>
      <c r="J98" s="32" t="s">
        <v>122</v>
      </c>
      <c r="K98" s="32">
        <v>375</v>
      </c>
      <c r="L98" s="27">
        <f t="shared" si="6"/>
        <v>3</v>
      </c>
      <c r="R98" s="45" t="s">
        <v>28</v>
      </c>
      <c r="S98" s="45" t="s">
        <v>24</v>
      </c>
    </row>
    <row r="99" spans="1:19" s="45" customFormat="1" hidden="1">
      <c r="A99" s="98">
        <v>265</v>
      </c>
      <c r="B99" s="98" t="s">
        <v>433</v>
      </c>
      <c r="C99" s="98" t="s">
        <v>434</v>
      </c>
      <c r="D99" s="98"/>
      <c r="E99" s="98"/>
      <c r="F99" s="98"/>
      <c r="G99" s="31">
        <v>9097678346</v>
      </c>
      <c r="H99" s="31" t="s">
        <v>296</v>
      </c>
      <c r="I99" s="43" t="s">
        <v>210</v>
      </c>
      <c r="J99" s="32" t="s">
        <v>122</v>
      </c>
      <c r="K99" s="32">
        <v>450</v>
      </c>
      <c r="L99" s="27">
        <f t="shared" si="6"/>
        <v>1</v>
      </c>
      <c r="R99" s="45" t="s">
        <v>28</v>
      </c>
      <c r="S99" s="45" t="s">
        <v>24</v>
      </c>
    </row>
    <row r="100" spans="1:19" s="45" customFormat="1" ht="15.75" hidden="1">
      <c r="A100" s="31">
        <v>322</v>
      </c>
      <c r="B100" s="31" t="s">
        <v>137</v>
      </c>
      <c r="C100" s="31" t="s">
        <v>138</v>
      </c>
      <c r="D100" s="31"/>
      <c r="E100" s="31"/>
      <c r="F100" s="31"/>
      <c r="G100" s="31">
        <v>9504840974</v>
      </c>
      <c r="H100" s="31" t="s">
        <v>139</v>
      </c>
      <c r="I100" s="43" t="s">
        <v>17</v>
      </c>
      <c r="J100" s="32" t="s">
        <v>122</v>
      </c>
      <c r="K100" s="32">
        <v>475</v>
      </c>
      <c r="L100" s="27">
        <f t="shared" si="6"/>
        <v>2</v>
      </c>
      <c r="R100" s="45" t="s">
        <v>28</v>
      </c>
      <c r="S100" s="45" t="s">
        <v>24</v>
      </c>
    </row>
    <row r="101" spans="1:19" s="45" customFormat="1" ht="15.75" hidden="1">
      <c r="A101" s="31">
        <v>559</v>
      </c>
      <c r="B101" s="31" t="s">
        <v>140</v>
      </c>
      <c r="C101" s="31" t="s">
        <v>141</v>
      </c>
      <c r="D101" s="31"/>
      <c r="E101" s="31"/>
      <c r="F101" s="31"/>
      <c r="G101" s="31">
        <v>9939898965</v>
      </c>
      <c r="H101" s="31" t="s">
        <v>100</v>
      </c>
      <c r="I101" s="43" t="s">
        <v>17</v>
      </c>
      <c r="J101" s="32" t="s">
        <v>122</v>
      </c>
      <c r="K101" s="32">
        <v>475</v>
      </c>
      <c r="L101" s="27">
        <f t="shared" si="6"/>
        <v>1</v>
      </c>
      <c r="R101" s="45" t="s">
        <v>28</v>
      </c>
      <c r="S101" s="45" t="s">
        <v>24</v>
      </c>
    </row>
    <row r="102" spans="1:19" s="45" customFormat="1" hidden="1">
      <c r="A102" s="98">
        <v>608</v>
      </c>
      <c r="B102" s="98" t="s">
        <v>435</v>
      </c>
      <c r="C102" s="98" t="s">
        <v>436</v>
      </c>
      <c r="D102" s="98"/>
      <c r="E102" s="98"/>
      <c r="F102" s="98"/>
      <c r="G102" s="31">
        <v>9110081236</v>
      </c>
      <c r="H102" s="31" t="s">
        <v>379</v>
      </c>
      <c r="I102" s="43" t="s">
        <v>210</v>
      </c>
      <c r="J102" s="32" t="s">
        <v>122</v>
      </c>
      <c r="K102" s="32">
        <v>500</v>
      </c>
      <c r="L102" s="27">
        <f t="shared" si="6"/>
        <v>1</v>
      </c>
      <c r="R102" s="45" t="s">
        <v>28</v>
      </c>
      <c r="S102" s="45" t="s">
        <v>20</v>
      </c>
    </row>
    <row r="103" spans="1:19" s="45" customFormat="1" ht="15.75" hidden="1">
      <c r="A103" s="31">
        <v>388</v>
      </c>
      <c r="B103" s="31" t="s">
        <v>142</v>
      </c>
      <c r="C103" s="31" t="s">
        <v>143</v>
      </c>
      <c r="D103" s="31"/>
      <c r="E103" s="31"/>
      <c r="F103" s="37">
        <v>9097532650</v>
      </c>
      <c r="G103" s="31">
        <v>7519431727</v>
      </c>
      <c r="H103" s="31" t="s">
        <v>42</v>
      </c>
      <c r="I103" s="43" t="s">
        <v>43</v>
      </c>
      <c r="J103" s="32" t="s">
        <v>122</v>
      </c>
      <c r="K103" s="32">
        <v>450</v>
      </c>
      <c r="L103" s="27">
        <f t="shared" si="6"/>
        <v>1</v>
      </c>
      <c r="R103" s="45" t="s">
        <v>28</v>
      </c>
      <c r="S103" s="45" t="s">
        <v>20</v>
      </c>
    </row>
    <row r="104" spans="1:19" s="45" customFormat="1" hidden="1">
      <c r="A104" s="98">
        <v>596</v>
      </c>
      <c r="B104" s="98" t="s">
        <v>437</v>
      </c>
      <c r="C104" s="98" t="s">
        <v>438</v>
      </c>
      <c r="D104" s="98"/>
      <c r="E104" s="98"/>
      <c r="F104" s="98"/>
      <c r="G104" s="31">
        <v>7715018488</v>
      </c>
      <c r="H104" s="31" t="s">
        <v>296</v>
      </c>
      <c r="I104" s="43" t="s">
        <v>210</v>
      </c>
      <c r="J104" s="32" t="s">
        <v>122</v>
      </c>
      <c r="K104" s="32">
        <v>450</v>
      </c>
      <c r="L104" s="27">
        <f t="shared" si="6"/>
        <v>1</v>
      </c>
      <c r="R104" s="45" t="s">
        <v>28</v>
      </c>
      <c r="S104" s="45" t="s">
        <v>20</v>
      </c>
    </row>
    <row r="105" spans="1:19" s="45" customFormat="1" ht="15.75" hidden="1">
      <c r="A105" s="31">
        <v>260</v>
      </c>
      <c r="B105" s="31" t="s">
        <v>439</v>
      </c>
      <c r="C105" s="31" t="s">
        <v>440</v>
      </c>
      <c r="D105" s="31"/>
      <c r="E105" s="31"/>
      <c r="F105" s="31"/>
      <c r="G105" s="31">
        <v>9955972624</v>
      </c>
      <c r="H105" s="31" t="s">
        <v>275</v>
      </c>
      <c r="I105" s="52" t="s">
        <v>212</v>
      </c>
      <c r="J105" s="32" t="s">
        <v>122</v>
      </c>
      <c r="K105" s="32">
        <v>375</v>
      </c>
      <c r="L105" s="27">
        <f t="shared" si="6"/>
        <v>1</v>
      </c>
      <c r="R105" s="45" t="s">
        <v>28</v>
      </c>
      <c r="S105" s="45" t="s">
        <v>24</v>
      </c>
    </row>
    <row r="106" spans="1:19" s="45" customFormat="1" ht="15.75" hidden="1">
      <c r="A106" s="31">
        <v>694</v>
      </c>
      <c r="B106" s="31" t="s">
        <v>144</v>
      </c>
      <c r="C106" s="31" t="s">
        <v>47</v>
      </c>
      <c r="D106" s="31"/>
      <c r="E106" s="31"/>
      <c r="F106" s="31">
        <v>9546729355</v>
      </c>
      <c r="G106" s="31"/>
      <c r="H106" s="31" t="s">
        <v>48</v>
      </c>
      <c r="I106" s="43" t="s">
        <v>17</v>
      </c>
      <c r="J106" s="32" t="s">
        <v>122</v>
      </c>
      <c r="K106" s="32">
        <v>475</v>
      </c>
      <c r="L106" s="27">
        <f t="shared" ref="L106:L137" si="7">COUNTIF($C$15:$C$338,C106)</f>
        <v>2</v>
      </c>
      <c r="R106" s="45" t="s">
        <v>28</v>
      </c>
      <c r="S106" s="45" t="s">
        <v>20</v>
      </c>
    </row>
    <row r="107" spans="1:19" s="45" customFormat="1" ht="15.75" hidden="1">
      <c r="A107" s="31">
        <v>607</v>
      </c>
      <c r="B107" s="31" t="s">
        <v>441</v>
      </c>
      <c r="C107" s="31" t="s">
        <v>442</v>
      </c>
      <c r="D107" s="31"/>
      <c r="E107" s="31"/>
      <c r="F107" s="31">
        <v>9430872540</v>
      </c>
      <c r="G107" s="31">
        <v>8016342751</v>
      </c>
      <c r="H107" s="31" t="s">
        <v>443</v>
      </c>
      <c r="I107" s="43" t="s">
        <v>214</v>
      </c>
      <c r="J107" s="32" t="s">
        <v>122</v>
      </c>
      <c r="K107" s="32">
        <v>450</v>
      </c>
      <c r="L107" s="27">
        <f t="shared" si="7"/>
        <v>1</v>
      </c>
      <c r="R107" s="45" t="s">
        <v>28</v>
      </c>
      <c r="S107" s="45" t="s">
        <v>20</v>
      </c>
    </row>
    <row r="108" spans="1:19" s="45" customFormat="1" hidden="1">
      <c r="A108" s="98">
        <v>604</v>
      </c>
      <c r="B108" s="98" t="s">
        <v>444</v>
      </c>
      <c r="C108" s="98" t="s">
        <v>445</v>
      </c>
      <c r="D108" s="98"/>
      <c r="E108" s="98"/>
      <c r="F108" s="98">
        <v>8809574188</v>
      </c>
      <c r="G108" s="31">
        <v>7667045209</v>
      </c>
      <c r="H108" s="31" t="s">
        <v>446</v>
      </c>
      <c r="I108" s="43" t="s">
        <v>210</v>
      </c>
      <c r="J108" s="32" t="s">
        <v>122</v>
      </c>
      <c r="K108" s="32">
        <v>500</v>
      </c>
      <c r="L108" s="27">
        <f t="shared" si="7"/>
        <v>1</v>
      </c>
      <c r="R108" s="45" t="s">
        <v>19</v>
      </c>
      <c r="S108" s="45" t="s">
        <v>24</v>
      </c>
    </row>
    <row r="109" spans="1:19" s="45" customFormat="1" ht="15.75">
      <c r="A109" s="31">
        <v>714</v>
      </c>
      <c r="B109" s="31" t="s">
        <v>145</v>
      </c>
      <c r="C109" s="31" t="s">
        <v>146</v>
      </c>
      <c r="D109" s="31"/>
      <c r="E109" s="37"/>
      <c r="F109" s="37">
        <v>7061671506</v>
      </c>
      <c r="G109" s="31">
        <v>9973450395</v>
      </c>
      <c r="H109" s="31" t="s">
        <v>36</v>
      </c>
      <c r="I109" s="43" t="s">
        <v>37</v>
      </c>
      <c r="J109" s="32" t="s">
        <v>122</v>
      </c>
      <c r="K109" s="32">
        <v>375</v>
      </c>
      <c r="L109" s="27">
        <f t="shared" si="7"/>
        <v>1</v>
      </c>
      <c r="R109" s="45" t="s">
        <v>28</v>
      </c>
      <c r="S109" s="45" t="s">
        <v>24</v>
      </c>
    </row>
    <row r="110" spans="1:19" s="45" customFormat="1" ht="15.75" hidden="1">
      <c r="A110" s="31">
        <v>566</v>
      </c>
      <c r="B110" s="31" t="s">
        <v>147</v>
      </c>
      <c r="C110" s="31" t="s">
        <v>148</v>
      </c>
      <c r="D110" s="31"/>
      <c r="E110" s="31"/>
      <c r="F110" s="31"/>
      <c r="G110" s="31">
        <v>9801877276</v>
      </c>
      <c r="H110" s="31" t="s">
        <v>66</v>
      </c>
      <c r="I110" s="43" t="s">
        <v>43</v>
      </c>
      <c r="J110" s="32" t="s">
        <v>122</v>
      </c>
      <c r="K110" s="32">
        <v>525</v>
      </c>
      <c r="L110" s="27">
        <f t="shared" si="7"/>
        <v>1</v>
      </c>
      <c r="R110" s="45" t="s">
        <v>28</v>
      </c>
      <c r="S110" s="45" t="s">
        <v>24</v>
      </c>
    </row>
    <row r="111" spans="1:19" s="45" customFormat="1" ht="15.75" hidden="1">
      <c r="A111" s="31">
        <v>583</v>
      </c>
      <c r="B111" s="31" t="s">
        <v>149</v>
      </c>
      <c r="C111" s="31" t="s">
        <v>150</v>
      </c>
      <c r="D111" s="31"/>
      <c r="E111" s="31"/>
      <c r="F111" s="31"/>
      <c r="G111" s="31">
        <v>9934737972</v>
      </c>
      <c r="H111" s="31" t="s">
        <v>27</v>
      </c>
      <c r="I111" s="43" t="s">
        <v>17</v>
      </c>
      <c r="J111" s="32" t="s">
        <v>122</v>
      </c>
      <c r="K111" s="32">
        <v>475</v>
      </c>
      <c r="L111" s="27">
        <f t="shared" si="7"/>
        <v>2</v>
      </c>
      <c r="R111" s="45" t="s">
        <v>28</v>
      </c>
      <c r="S111" s="45" t="s">
        <v>24</v>
      </c>
    </row>
    <row r="112" spans="1:19" s="45" customFormat="1" ht="15.75">
      <c r="A112" s="20">
        <v>266</v>
      </c>
      <c r="B112" s="20" t="s">
        <v>151</v>
      </c>
      <c r="C112" s="20" t="s">
        <v>152</v>
      </c>
      <c r="D112" s="20"/>
      <c r="E112" s="20"/>
      <c r="F112" s="20">
        <v>9162774333</v>
      </c>
      <c r="G112" s="20">
        <v>9587307823</v>
      </c>
      <c r="H112" s="20" t="s">
        <v>36</v>
      </c>
      <c r="I112" s="43" t="s">
        <v>37</v>
      </c>
      <c r="J112" s="32" t="s">
        <v>122</v>
      </c>
      <c r="K112" s="20">
        <v>375</v>
      </c>
      <c r="L112" s="27">
        <f t="shared" si="7"/>
        <v>1</v>
      </c>
      <c r="R112" s="45" t="s">
        <v>28</v>
      </c>
      <c r="S112" s="45" t="s">
        <v>24</v>
      </c>
    </row>
    <row r="113" spans="1:19" s="20" customFormat="1" ht="15.75">
      <c r="A113" s="31">
        <v>437</v>
      </c>
      <c r="B113" s="31" t="s">
        <v>153</v>
      </c>
      <c r="C113" s="31" t="s">
        <v>154</v>
      </c>
      <c r="D113" s="31"/>
      <c r="E113" s="31"/>
      <c r="F113" s="31"/>
      <c r="G113" s="31">
        <v>9438559982</v>
      </c>
      <c r="H113" s="31" t="s">
        <v>42</v>
      </c>
      <c r="I113" s="43" t="s">
        <v>37</v>
      </c>
      <c r="J113" s="32" t="s">
        <v>122</v>
      </c>
      <c r="K113" s="32">
        <v>450</v>
      </c>
      <c r="L113" s="32">
        <f t="shared" si="7"/>
        <v>2</v>
      </c>
      <c r="R113" s="45" t="s">
        <v>28</v>
      </c>
      <c r="S113" s="45" t="s">
        <v>24</v>
      </c>
    </row>
    <row r="114" spans="1:19" s="45" customFormat="1" ht="15.75" hidden="1">
      <c r="A114" s="31">
        <v>549</v>
      </c>
      <c r="B114" s="31" t="s">
        <v>447</v>
      </c>
      <c r="C114" s="31" t="s">
        <v>448</v>
      </c>
      <c r="D114" s="31"/>
      <c r="E114" s="31"/>
      <c r="F114" s="31"/>
      <c r="G114" s="31">
        <v>8294095319</v>
      </c>
      <c r="H114" s="31" t="s">
        <v>449</v>
      </c>
      <c r="I114" s="43" t="s">
        <v>214</v>
      </c>
      <c r="J114" s="32" t="s">
        <v>122</v>
      </c>
      <c r="K114" s="32">
        <v>525</v>
      </c>
      <c r="L114" s="27">
        <f t="shared" si="7"/>
        <v>1</v>
      </c>
      <c r="R114" s="45" t="s">
        <v>19</v>
      </c>
      <c r="S114" s="45" t="s">
        <v>24</v>
      </c>
    </row>
    <row r="115" spans="1:19" s="45" customFormat="1" ht="15.75" hidden="1">
      <c r="A115" s="31">
        <v>660</v>
      </c>
      <c r="B115" s="31" t="s">
        <v>450</v>
      </c>
      <c r="C115" s="31" t="s">
        <v>419</v>
      </c>
      <c r="D115" s="31"/>
      <c r="E115" s="31"/>
      <c r="F115" s="31">
        <v>91627689740</v>
      </c>
      <c r="G115" s="31">
        <v>9162768940</v>
      </c>
      <c r="H115" s="31" t="s">
        <v>360</v>
      </c>
      <c r="I115" s="43" t="s">
        <v>212</v>
      </c>
      <c r="J115" s="32" t="s">
        <v>122</v>
      </c>
      <c r="K115" s="32">
        <v>475</v>
      </c>
      <c r="L115" s="27">
        <f t="shared" si="7"/>
        <v>2</v>
      </c>
      <c r="R115" s="45" t="s">
        <v>19</v>
      </c>
      <c r="S115" s="45" t="s">
        <v>24</v>
      </c>
    </row>
    <row r="116" spans="1:19" s="45" customFormat="1" ht="15.75" hidden="1">
      <c r="A116" s="31">
        <v>347</v>
      </c>
      <c r="B116" s="31" t="s">
        <v>451</v>
      </c>
      <c r="C116" s="31" t="s">
        <v>452</v>
      </c>
      <c r="D116" s="31"/>
      <c r="E116" s="31"/>
      <c r="F116" s="31"/>
      <c r="G116" s="31">
        <v>7277406494</v>
      </c>
      <c r="H116" s="31" t="s">
        <v>453</v>
      </c>
      <c r="I116" s="43" t="s">
        <v>213</v>
      </c>
      <c r="J116" s="32" t="s">
        <v>122</v>
      </c>
      <c r="K116" s="32">
        <v>525</v>
      </c>
      <c r="L116" s="27">
        <f t="shared" si="7"/>
        <v>1</v>
      </c>
      <c r="R116" s="45" t="s">
        <v>19</v>
      </c>
      <c r="S116" s="45" t="s">
        <v>20</v>
      </c>
    </row>
    <row r="117" spans="1:19" s="45" customFormat="1" ht="15.75" hidden="1">
      <c r="A117" s="31">
        <v>262</v>
      </c>
      <c r="B117" s="31" t="s">
        <v>454</v>
      </c>
      <c r="C117" s="31" t="s">
        <v>455</v>
      </c>
      <c r="D117" s="31"/>
      <c r="E117" s="31"/>
      <c r="F117" s="31"/>
      <c r="G117" s="31">
        <v>9199578091</v>
      </c>
      <c r="H117" s="31" t="s">
        <v>231</v>
      </c>
      <c r="I117" s="43" t="s">
        <v>213</v>
      </c>
      <c r="J117" s="32" t="s">
        <v>122</v>
      </c>
      <c r="K117" s="32">
        <v>475</v>
      </c>
      <c r="L117" s="27">
        <f t="shared" si="7"/>
        <v>1</v>
      </c>
      <c r="R117" s="45" t="s">
        <v>19</v>
      </c>
      <c r="S117" s="45" t="s">
        <v>24</v>
      </c>
    </row>
    <row r="118" spans="1:19" s="45" customFormat="1" ht="15.75">
      <c r="A118" s="31">
        <v>296</v>
      </c>
      <c r="B118" s="31" t="s">
        <v>155</v>
      </c>
      <c r="C118" s="31" t="s">
        <v>156</v>
      </c>
      <c r="D118" s="31"/>
      <c r="E118" s="31"/>
      <c r="F118" s="31"/>
      <c r="G118" s="31">
        <v>8292444734</v>
      </c>
      <c r="H118" s="31" t="s">
        <v>36</v>
      </c>
      <c r="I118" s="43" t="s">
        <v>37</v>
      </c>
      <c r="J118" s="32" t="s">
        <v>122</v>
      </c>
      <c r="K118" s="32">
        <v>375</v>
      </c>
      <c r="L118" s="27">
        <f t="shared" si="7"/>
        <v>1</v>
      </c>
      <c r="R118" s="45" t="s">
        <v>28</v>
      </c>
      <c r="S118" s="45" t="s">
        <v>24</v>
      </c>
    </row>
    <row r="119" spans="1:19" s="45" customFormat="1" ht="15.75" hidden="1">
      <c r="A119" s="31">
        <v>450</v>
      </c>
      <c r="B119" s="31" t="s">
        <v>456</v>
      </c>
      <c r="C119" s="31" t="s">
        <v>457</v>
      </c>
      <c r="D119" s="31"/>
      <c r="E119" s="31"/>
      <c r="F119" s="31"/>
      <c r="G119" s="31">
        <v>7033999774</v>
      </c>
      <c r="H119" s="31" t="s">
        <v>275</v>
      </c>
      <c r="I119" s="52" t="s">
        <v>212</v>
      </c>
      <c r="J119" s="32" t="s">
        <v>122</v>
      </c>
      <c r="K119" s="32">
        <v>375</v>
      </c>
      <c r="L119" s="27">
        <f t="shared" si="7"/>
        <v>1</v>
      </c>
      <c r="R119" s="45" t="s">
        <v>28</v>
      </c>
      <c r="S119" s="45" t="s">
        <v>20</v>
      </c>
    </row>
    <row r="120" spans="1:19" s="45" customFormat="1" ht="15.75" hidden="1">
      <c r="A120" s="31">
        <v>276</v>
      </c>
      <c r="B120" s="31" t="s">
        <v>458</v>
      </c>
      <c r="C120" s="31" t="s">
        <v>459</v>
      </c>
      <c r="D120" s="31"/>
      <c r="E120" s="31"/>
      <c r="F120" s="31"/>
      <c r="G120" s="31">
        <v>8283027559</v>
      </c>
      <c r="H120" s="31" t="s">
        <v>460</v>
      </c>
      <c r="I120" s="43" t="s">
        <v>214</v>
      </c>
      <c r="J120" s="32" t="s">
        <v>122</v>
      </c>
      <c r="K120" s="32">
        <v>450</v>
      </c>
      <c r="L120" s="27">
        <f t="shared" si="7"/>
        <v>1</v>
      </c>
      <c r="R120" s="45" t="s">
        <v>19</v>
      </c>
      <c r="S120" s="45" t="s">
        <v>24</v>
      </c>
    </row>
    <row r="121" spans="1:19" s="45" customFormat="1" ht="15.75" hidden="1">
      <c r="A121" s="31">
        <v>612</v>
      </c>
      <c r="B121" s="31" t="s">
        <v>461</v>
      </c>
      <c r="C121" s="31" t="s">
        <v>462</v>
      </c>
      <c r="D121" s="31"/>
      <c r="E121" s="31"/>
      <c r="F121" s="31">
        <v>9955193925</v>
      </c>
      <c r="G121" s="31">
        <v>9955193925</v>
      </c>
      <c r="H121" s="31" t="s">
        <v>324</v>
      </c>
      <c r="I121" s="43" t="s">
        <v>43</v>
      </c>
      <c r="J121" s="32" t="s">
        <v>122</v>
      </c>
      <c r="K121" s="32">
        <v>550</v>
      </c>
      <c r="L121" s="27">
        <f t="shared" si="7"/>
        <v>2</v>
      </c>
      <c r="R121" s="45" t="s">
        <v>28</v>
      </c>
      <c r="S121" s="45" t="s">
        <v>20</v>
      </c>
    </row>
    <row r="122" spans="1:19" s="45" customFormat="1" ht="15.75" hidden="1">
      <c r="A122" s="31">
        <v>647</v>
      </c>
      <c r="B122" s="31" t="s">
        <v>463</v>
      </c>
      <c r="C122" s="31" t="s">
        <v>464</v>
      </c>
      <c r="D122" s="31"/>
      <c r="E122" s="31"/>
      <c r="F122" s="31">
        <v>9199794349</v>
      </c>
      <c r="G122" s="31"/>
      <c r="H122" s="31" t="s">
        <v>268</v>
      </c>
      <c r="I122" s="52" t="s">
        <v>212</v>
      </c>
      <c r="J122" s="32" t="s">
        <v>122</v>
      </c>
      <c r="K122" s="32">
        <v>550</v>
      </c>
      <c r="L122" s="27">
        <f t="shared" si="7"/>
        <v>1</v>
      </c>
      <c r="R122" s="45" t="s">
        <v>19</v>
      </c>
      <c r="S122" s="45" t="s">
        <v>20</v>
      </c>
    </row>
    <row r="123" spans="1:19" s="45" customFormat="1" ht="15.75">
      <c r="A123" s="31">
        <v>628</v>
      </c>
      <c r="B123" s="31" t="s">
        <v>465</v>
      </c>
      <c r="C123" s="31" t="s">
        <v>466</v>
      </c>
      <c r="D123" s="31"/>
      <c r="E123" s="31"/>
      <c r="F123" s="31">
        <v>94722990032</v>
      </c>
      <c r="G123" s="31"/>
      <c r="H123" s="31" t="s">
        <v>222</v>
      </c>
      <c r="I123" s="43" t="s">
        <v>37</v>
      </c>
      <c r="J123" s="32" t="s">
        <v>122</v>
      </c>
      <c r="K123" s="32">
        <v>500</v>
      </c>
      <c r="L123" s="27">
        <f t="shared" si="7"/>
        <v>1</v>
      </c>
      <c r="R123" s="45" t="s">
        <v>19</v>
      </c>
      <c r="S123" s="45" t="s">
        <v>24</v>
      </c>
    </row>
    <row r="124" spans="1:19" s="45" customFormat="1" ht="15.75" hidden="1">
      <c r="A124" s="31">
        <v>533</v>
      </c>
      <c r="B124" s="31" t="s">
        <v>467</v>
      </c>
      <c r="C124" s="31" t="s">
        <v>468</v>
      </c>
      <c r="D124" s="31"/>
      <c r="E124" s="31"/>
      <c r="F124" s="31"/>
      <c r="G124" s="31">
        <v>8294348584</v>
      </c>
      <c r="H124" s="31" t="s">
        <v>469</v>
      </c>
      <c r="I124" s="43" t="s">
        <v>213</v>
      </c>
      <c r="J124" s="32" t="s">
        <v>122</v>
      </c>
      <c r="K124" s="32">
        <v>550</v>
      </c>
      <c r="L124" s="27">
        <f t="shared" si="7"/>
        <v>2</v>
      </c>
      <c r="R124" s="45" t="s">
        <v>28</v>
      </c>
      <c r="S124" s="45" t="s">
        <v>20</v>
      </c>
    </row>
    <row r="125" spans="1:19" s="45" customFormat="1" ht="15.75">
      <c r="A125" s="31">
        <v>316</v>
      </c>
      <c r="B125" s="31" t="s">
        <v>157</v>
      </c>
      <c r="C125" s="31" t="s">
        <v>158</v>
      </c>
      <c r="D125" s="31"/>
      <c r="E125" s="31"/>
      <c r="F125" s="31"/>
      <c r="G125" s="31">
        <v>8809392694</v>
      </c>
      <c r="H125" s="31" t="s">
        <v>42</v>
      </c>
      <c r="I125" s="43" t="s">
        <v>159</v>
      </c>
      <c r="J125" s="32" t="s">
        <v>122</v>
      </c>
      <c r="K125" s="32">
        <v>450</v>
      </c>
      <c r="L125" s="27">
        <f t="shared" si="7"/>
        <v>1</v>
      </c>
      <c r="R125" s="45" t="s">
        <v>28</v>
      </c>
      <c r="S125" s="45" t="s">
        <v>24</v>
      </c>
    </row>
    <row r="126" spans="1:19" ht="15.75" hidden="1">
      <c r="A126" s="31">
        <v>482</v>
      </c>
      <c r="B126" s="31" t="s">
        <v>160</v>
      </c>
      <c r="C126" s="31" t="s">
        <v>161</v>
      </c>
      <c r="D126" s="31"/>
      <c r="E126" s="31"/>
      <c r="F126" s="31">
        <v>9199759479</v>
      </c>
      <c r="G126" s="31">
        <v>8084441545</v>
      </c>
      <c r="H126" s="31" t="s">
        <v>42</v>
      </c>
      <c r="I126" s="43" t="s">
        <v>43</v>
      </c>
      <c r="J126" s="32" t="s">
        <v>122</v>
      </c>
      <c r="K126" s="32">
        <v>450</v>
      </c>
      <c r="L126" s="59">
        <f t="shared" si="7"/>
        <v>1</v>
      </c>
      <c r="R126" s="22" t="s">
        <v>28</v>
      </c>
      <c r="S126" s="22" t="s">
        <v>24</v>
      </c>
    </row>
    <row r="127" spans="1:19" s="30" customFormat="1" ht="15.75" hidden="1">
      <c r="A127" s="31">
        <v>235</v>
      </c>
      <c r="B127" s="31" t="s">
        <v>162</v>
      </c>
      <c r="C127" s="31" t="s">
        <v>163</v>
      </c>
      <c r="D127" s="31"/>
      <c r="E127" s="31"/>
      <c r="F127" s="31"/>
      <c r="G127" s="31">
        <v>9631704453</v>
      </c>
      <c r="H127" s="31" t="s">
        <v>100</v>
      </c>
      <c r="I127" s="52" t="s">
        <v>17</v>
      </c>
      <c r="J127" s="32" t="s">
        <v>122</v>
      </c>
      <c r="K127" s="32">
        <v>475</v>
      </c>
      <c r="L127" s="27">
        <f t="shared" si="7"/>
        <v>1</v>
      </c>
      <c r="R127" s="45" t="s">
        <v>19</v>
      </c>
      <c r="S127" s="45" t="s">
        <v>24</v>
      </c>
    </row>
    <row r="128" spans="1:19" s="45" customFormat="1" ht="15.75" hidden="1">
      <c r="A128" s="31">
        <v>582</v>
      </c>
      <c r="B128" s="31" t="s">
        <v>164</v>
      </c>
      <c r="C128" s="31" t="s">
        <v>150</v>
      </c>
      <c r="D128" s="31"/>
      <c r="E128" s="31"/>
      <c r="F128" s="31"/>
      <c r="G128" s="31">
        <v>9934737972</v>
      </c>
      <c r="H128" s="31" t="s">
        <v>27</v>
      </c>
      <c r="I128" s="43" t="s">
        <v>17</v>
      </c>
      <c r="J128" s="32" t="s">
        <v>165</v>
      </c>
      <c r="K128" s="32">
        <v>475</v>
      </c>
      <c r="L128" s="27">
        <f t="shared" si="7"/>
        <v>2</v>
      </c>
      <c r="R128" s="45" t="s">
        <v>28</v>
      </c>
      <c r="S128" s="45" t="s">
        <v>20</v>
      </c>
    </row>
    <row r="129" spans="1:19" s="45" customFormat="1" ht="15.75" hidden="1">
      <c r="A129" s="31">
        <v>503</v>
      </c>
      <c r="B129" s="31" t="s">
        <v>166</v>
      </c>
      <c r="C129" s="31" t="s">
        <v>120</v>
      </c>
      <c r="D129" s="31"/>
      <c r="E129" s="31"/>
      <c r="F129" s="31"/>
      <c r="G129" s="31">
        <v>7541870331</v>
      </c>
      <c r="H129" s="31" t="s">
        <v>121</v>
      </c>
      <c r="I129" s="43" t="s">
        <v>17</v>
      </c>
      <c r="J129" s="32" t="s">
        <v>165</v>
      </c>
      <c r="K129" s="32">
        <v>475</v>
      </c>
      <c r="L129" s="27">
        <f t="shared" si="7"/>
        <v>3</v>
      </c>
      <c r="R129" s="45" t="s">
        <v>19</v>
      </c>
      <c r="S129" s="45" t="s">
        <v>24</v>
      </c>
    </row>
    <row r="130" spans="1:19" s="45" customFormat="1" ht="15.75" hidden="1">
      <c r="A130" s="31">
        <v>599</v>
      </c>
      <c r="B130" s="31" t="s">
        <v>167</v>
      </c>
      <c r="C130" s="31" t="s">
        <v>76</v>
      </c>
      <c r="D130" s="31"/>
      <c r="E130" s="31"/>
      <c r="F130" s="31"/>
      <c r="G130" s="31">
        <v>9860223391</v>
      </c>
      <c r="H130" s="31" t="s">
        <v>42</v>
      </c>
      <c r="I130" s="43" t="s">
        <v>43</v>
      </c>
      <c r="J130" s="32" t="s">
        <v>165</v>
      </c>
      <c r="K130" s="32">
        <v>450</v>
      </c>
      <c r="L130" s="27">
        <f t="shared" si="7"/>
        <v>2</v>
      </c>
      <c r="R130" s="45" t="s">
        <v>28</v>
      </c>
      <c r="S130" s="45" t="s">
        <v>20</v>
      </c>
    </row>
    <row r="131" spans="1:19" s="45" customFormat="1" ht="15.75" hidden="1">
      <c r="A131" s="31">
        <v>507</v>
      </c>
      <c r="B131" s="31" t="s">
        <v>470</v>
      </c>
      <c r="C131" s="31" t="s">
        <v>471</v>
      </c>
      <c r="D131" s="31"/>
      <c r="E131" s="31"/>
      <c r="F131" s="31"/>
      <c r="G131" s="31">
        <v>9973522199</v>
      </c>
      <c r="H131" s="31" t="s">
        <v>231</v>
      </c>
      <c r="I131" s="43" t="s">
        <v>213</v>
      </c>
      <c r="J131" s="32" t="s">
        <v>165</v>
      </c>
      <c r="K131" s="32">
        <v>475</v>
      </c>
      <c r="L131" s="27">
        <f t="shared" si="7"/>
        <v>1</v>
      </c>
      <c r="R131" s="45" t="s">
        <v>28</v>
      </c>
      <c r="S131" s="45" t="s">
        <v>24</v>
      </c>
    </row>
    <row r="132" spans="1:19" s="45" customFormat="1" ht="15.75" hidden="1">
      <c r="A132" s="31">
        <v>513</v>
      </c>
      <c r="B132" s="31" t="s">
        <v>168</v>
      </c>
      <c r="C132" s="31" t="s">
        <v>169</v>
      </c>
      <c r="D132" s="31"/>
      <c r="E132" s="31"/>
      <c r="F132" s="31"/>
      <c r="G132" s="31">
        <v>9934438497</v>
      </c>
      <c r="H132" s="31" t="s">
        <v>100</v>
      </c>
      <c r="I132" s="43" t="s">
        <v>17</v>
      </c>
      <c r="J132" s="32" t="s">
        <v>165</v>
      </c>
      <c r="K132" s="32">
        <v>475</v>
      </c>
      <c r="L132" s="27">
        <f t="shared" si="7"/>
        <v>1</v>
      </c>
      <c r="R132" s="45" t="s">
        <v>28</v>
      </c>
      <c r="S132" s="45" t="s">
        <v>20</v>
      </c>
    </row>
    <row r="133" spans="1:19" s="45" customFormat="1" ht="15.75">
      <c r="A133" s="31">
        <v>535</v>
      </c>
      <c r="B133" s="31" t="s">
        <v>472</v>
      </c>
      <c r="C133" s="31" t="s">
        <v>367</v>
      </c>
      <c r="D133" s="31"/>
      <c r="E133" s="31"/>
      <c r="F133" s="31"/>
      <c r="G133" s="31">
        <v>9973436415</v>
      </c>
      <c r="H133" s="31" t="s">
        <v>362</v>
      </c>
      <c r="I133" s="43" t="s">
        <v>37</v>
      </c>
      <c r="J133" s="32" t="s">
        <v>165</v>
      </c>
      <c r="K133" s="32">
        <v>500</v>
      </c>
      <c r="L133" s="27">
        <f t="shared" si="7"/>
        <v>3</v>
      </c>
      <c r="R133" s="45" t="s">
        <v>28</v>
      </c>
      <c r="S133" s="45" t="s">
        <v>24</v>
      </c>
    </row>
    <row r="134" spans="1:19" s="45" customFormat="1" ht="15.75" hidden="1">
      <c r="A134" s="31">
        <v>543</v>
      </c>
      <c r="B134" s="31" t="s">
        <v>473</v>
      </c>
      <c r="C134" s="31" t="s">
        <v>474</v>
      </c>
      <c r="D134" s="31"/>
      <c r="E134" s="31"/>
      <c r="F134" s="31"/>
      <c r="G134" s="31">
        <v>9128724798</v>
      </c>
      <c r="H134" s="31" t="s">
        <v>307</v>
      </c>
      <c r="I134" s="43" t="s">
        <v>213</v>
      </c>
      <c r="J134" s="32" t="s">
        <v>165</v>
      </c>
      <c r="K134" s="32">
        <v>475</v>
      </c>
      <c r="L134" s="27">
        <f t="shared" si="7"/>
        <v>1</v>
      </c>
      <c r="R134" s="45" t="s">
        <v>19</v>
      </c>
      <c r="S134" s="45" t="s">
        <v>24</v>
      </c>
    </row>
    <row r="135" spans="1:19" s="45" customFormat="1" ht="15.75" hidden="1">
      <c r="A135" s="31">
        <v>548</v>
      </c>
      <c r="B135" s="31" t="s">
        <v>475</v>
      </c>
      <c r="C135" s="31" t="s">
        <v>476</v>
      </c>
      <c r="D135" s="31"/>
      <c r="E135" s="31"/>
      <c r="F135" s="31"/>
      <c r="G135" s="31">
        <v>7541870449</v>
      </c>
      <c r="H135" s="31" t="s">
        <v>307</v>
      </c>
      <c r="I135" s="43" t="s">
        <v>213</v>
      </c>
      <c r="J135" s="32" t="s">
        <v>165</v>
      </c>
      <c r="K135" s="32">
        <v>525</v>
      </c>
      <c r="L135" s="27">
        <f t="shared" si="7"/>
        <v>1</v>
      </c>
      <c r="R135" s="45" t="s">
        <v>19</v>
      </c>
      <c r="S135" s="45" t="s">
        <v>24</v>
      </c>
    </row>
    <row r="136" spans="1:19" s="45" customFormat="1" ht="15.75" hidden="1">
      <c r="A136" s="31">
        <v>550</v>
      </c>
      <c r="B136" s="31" t="s">
        <v>170</v>
      </c>
      <c r="C136" s="31" t="s">
        <v>171</v>
      </c>
      <c r="D136" s="31"/>
      <c r="E136" s="31"/>
      <c r="F136" s="31"/>
      <c r="G136" s="31">
        <v>9931816023</v>
      </c>
      <c r="H136" s="31" t="s">
        <v>100</v>
      </c>
      <c r="I136" s="43" t="s">
        <v>17</v>
      </c>
      <c r="J136" s="32" t="s">
        <v>165</v>
      </c>
      <c r="K136" s="32">
        <v>475</v>
      </c>
      <c r="L136" s="27">
        <f t="shared" si="7"/>
        <v>1</v>
      </c>
      <c r="R136" s="45" t="s">
        <v>19</v>
      </c>
      <c r="S136" s="45" t="s">
        <v>24</v>
      </c>
    </row>
    <row r="137" spans="1:19" s="45" customFormat="1" ht="15.75" hidden="1">
      <c r="A137" s="31">
        <v>551</v>
      </c>
      <c r="B137" s="31" t="s">
        <v>172</v>
      </c>
      <c r="C137" s="31" t="s">
        <v>94</v>
      </c>
      <c r="D137" s="31"/>
      <c r="E137" s="31"/>
      <c r="F137" s="31"/>
      <c r="G137" s="31">
        <v>9097466257</v>
      </c>
      <c r="H137" s="31" t="s">
        <v>95</v>
      </c>
      <c r="I137" s="43" t="s">
        <v>17</v>
      </c>
      <c r="J137" s="32" t="s">
        <v>165</v>
      </c>
      <c r="K137" s="32">
        <v>475</v>
      </c>
      <c r="L137" s="27">
        <f t="shared" si="7"/>
        <v>2</v>
      </c>
      <c r="R137" s="45" t="s">
        <v>19</v>
      </c>
      <c r="S137" s="45" t="s">
        <v>20</v>
      </c>
    </row>
    <row r="138" spans="1:19" s="45" customFormat="1" ht="15.75" hidden="1">
      <c r="A138" s="31">
        <v>562</v>
      </c>
      <c r="B138" s="31" t="s">
        <v>173</v>
      </c>
      <c r="C138" s="31" t="s">
        <v>174</v>
      </c>
      <c r="D138" s="31"/>
      <c r="E138" s="31"/>
      <c r="F138" s="31"/>
      <c r="G138" s="31">
        <v>9771732011</v>
      </c>
      <c r="H138" s="31" t="s">
        <v>175</v>
      </c>
      <c r="I138" s="43" t="s">
        <v>17</v>
      </c>
      <c r="J138" s="32" t="s">
        <v>165</v>
      </c>
      <c r="K138" s="32">
        <v>475</v>
      </c>
      <c r="L138" s="27">
        <f t="shared" ref="L138:L153" si="8">COUNTIF($C$15:$C$338,C138)</f>
        <v>1</v>
      </c>
      <c r="R138" s="45" t="s">
        <v>28</v>
      </c>
      <c r="S138" s="45" t="s">
        <v>24</v>
      </c>
    </row>
    <row r="139" spans="1:19" s="45" customFormat="1" ht="15.75" hidden="1">
      <c r="A139" s="31">
        <v>572</v>
      </c>
      <c r="B139" s="31" t="s">
        <v>176</v>
      </c>
      <c r="C139" s="31" t="s">
        <v>177</v>
      </c>
      <c r="D139" s="31"/>
      <c r="E139" s="31"/>
      <c r="F139" s="31"/>
      <c r="G139" s="31">
        <v>7765969306</v>
      </c>
      <c r="H139" s="31" t="s">
        <v>178</v>
      </c>
      <c r="I139" s="43" t="s">
        <v>17</v>
      </c>
      <c r="J139" s="32" t="s">
        <v>165</v>
      </c>
      <c r="K139" s="32">
        <v>475</v>
      </c>
      <c r="L139" s="27">
        <f t="shared" si="8"/>
        <v>2</v>
      </c>
      <c r="R139" s="45" t="s">
        <v>28</v>
      </c>
      <c r="S139" s="45" t="s">
        <v>24</v>
      </c>
    </row>
    <row r="140" spans="1:19" s="45" customFormat="1" ht="15.75" hidden="1">
      <c r="A140" s="31">
        <v>575</v>
      </c>
      <c r="B140" s="31" t="s">
        <v>477</v>
      </c>
      <c r="C140" s="31" t="s">
        <v>397</v>
      </c>
      <c r="D140" s="31"/>
      <c r="E140" s="31"/>
      <c r="F140" s="31"/>
      <c r="G140" s="31">
        <v>9431615421</v>
      </c>
      <c r="H140" s="31" t="s">
        <v>324</v>
      </c>
      <c r="I140" s="43" t="s">
        <v>43</v>
      </c>
      <c r="J140" s="32" t="s">
        <v>165</v>
      </c>
      <c r="K140" s="32">
        <v>550</v>
      </c>
      <c r="L140" s="27">
        <f t="shared" si="8"/>
        <v>3</v>
      </c>
      <c r="R140" s="45" t="s">
        <v>28</v>
      </c>
      <c r="S140" s="45" t="s">
        <v>20</v>
      </c>
    </row>
    <row r="141" spans="1:19" s="45" customFormat="1" ht="15.75" hidden="1">
      <c r="A141" s="31">
        <v>271</v>
      </c>
      <c r="B141" s="31" t="s">
        <v>179</v>
      </c>
      <c r="C141" s="31" t="s">
        <v>180</v>
      </c>
      <c r="D141" s="31"/>
      <c r="E141" s="31"/>
      <c r="F141" s="31"/>
      <c r="G141" s="31">
        <v>9934057213</v>
      </c>
      <c r="H141" s="31" t="s">
        <v>42</v>
      </c>
      <c r="I141" s="43" t="s">
        <v>43</v>
      </c>
      <c r="J141" s="32" t="s">
        <v>165</v>
      </c>
      <c r="K141" s="32">
        <v>450</v>
      </c>
      <c r="L141" s="27">
        <f t="shared" si="8"/>
        <v>1</v>
      </c>
      <c r="R141" s="45" t="s">
        <v>28</v>
      </c>
      <c r="S141" s="45" t="s">
        <v>20</v>
      </c>
    </row>
    <row r="142" spans="1:19" s="45" customFormat="1" ht="15.75" hidden="1">
      <c r="A142" s="31">
        <v>331</v>
      </c>
      <c r="B142" s="31" t="s">
        <v>181</v>
      </c>
      <c r="C142" s="31" t="s">
        <v>182</v>
      </c>
      <c r="D142" s="31"/>
      <c r="E142" s="31"/>
      <c r="F142" s="31"/>
      <c r="G142" s="31">
        <v>9852697231</v>
      </c>
      <c r="H142" s="31" t="s">
        <v>183</v>
      </c>
      <c r="I142" s="43" t="s">
        <v>17</v>
      </c>
      <c r="J142" s="32" t="s">
        <v>165</v>
      </c>
      <c r="K142" s="32">
        <v>350</v>
      </c>
      <c r="L142" s="27">
        <f t="shared" si="8"/>
        <v>1</v>
      </c>
      <c r="R142" s="45" t="s">
        <v>19</v>
      </c>
      <c r="S142" s="45" t="s">
        <v>20</v>
      </c>
    </row>
    <row r="143" spans="1:19" s="45" customFormat="1" ht="15.75" hidden="1">
      <c r="A143" s="31">
        <v>278</v>
      </c>
      <c r="B143" s="31" t="s">
        <v>184</v>
      </c>
      <c r="C143" s="31" t="s">
        <v>99</v>
      </c>
      <c r="D143" s="31"/>
      <c r="E143" s="31"/>
      <c r="F143" s="31"/>
      <c r="G143" s="31">
        <v>9955796820</v>
      </c>
      <c r="H143" s="31" t="s">
        <v>100</v>
      </c>
      <c r="I143" s="43" t="s">
        <v>17</v>
      </c>
      <c r="J143" s="32" t="s">
        <v>165</v>
      </c>
      <c r="K143" s="32">
        <v>475</v>
      </c>
      <c r="L143" s="27">
        <f t="shared" si="8"/>
        <v>3</v>
      </c>
      <c r="R143" s="45" t="s">
        <v>28</v>
      </c>
      <c r="S143" s="45" t="s">
        <v>24</v>
      </c>
    </row>
    <row r="144" spans="1:19" s="45" customFormat="1" ht="15.75" hidden="1">
      <c r="A144" s="31">
        <v>317</v>
      </c>
      <c r="B144" s="31" t="s">
        <v>478</v>
      </c>
      <c r="C144" s="31" t="s">
        <v>432</v>
      </c>
      <c r="D144" s="31"/>
      <c r="E144" s="31"/>
      <c r="F144" s="31">
        <v>6203614964</v>
      </c>
      <c r="G144" s="31">
        <v>9801805072</v>
      </c>
      <c r="H144" s="31" t="s">
        <v>360</v>
      </c>
      <c r="I144" s="43" t="s">
        <v>212</v>
      </c>
      <c r="J144" s="32" t="s">
        <v>165</v>
      </c>
      <c r="K144" s="32">
        <v>500</v>
      </c>
      <c r="L144" s="27">
        <f t="shared" si="8"/>
        <v>2</v>
      </c>
      <c r="R144" s="45" t="s">
        <v>19</v>
      </c>
      <c r="S144" s="45" t="s">
        <v>20</v>
      </c>
    </row>
    <row r="145" spans="1:19" s="45" customFormat="1" hidden="1">
      <c r="A145" s="98">
        <v>252</v>
      </c>
      <c r="B145" s="98" t="s">
        <v>479</v>
      </c>
      <c r="C145" s="98" t="s">
        <v>480</v>
      </c>
      <c r="D145" s="98"/>
      <c r="E145" s="98"/>
      <c r="F145" s="98"/>
      <c r="G145" s="31">
        <v>9199501216</v>
      </c>
      <c r="H145" s="31" t="s">
        <v>353</v>
      </c>
      <c r="I145" s="43" t="s">
        <v>210</v>
      </c>
      <c r="J145" s="32" t="s">
        <v>165</v>
      </c>
      <c r="K145" s="32">
        <v>475</v>
      </c>
      <c r="L145" s="27">
        <f t="shared" si="8"/>
        <v>1</v>
      </c>
      <c r="R145" s="45" t="s">
        <v>19</v>
      </c>
      <c r="S145" s="45" t="s">
        <v>24</v>
      </c>
    </row>
    <row r="146" spans="1:19" s="45" customFormat="1" ht="15.75" hidden="1">
      <c r="A146" s="31">
        <v>287</v>
      </c>
      <c r="B146" s="31" t="s">
        <v>481</v>
      </c>
      <c r="C146" s="31" t="s">
        <v>482</v>
      </c>
      <c r="D146" s="31"/>
      <c r="E146" s="31"/>
      <c r="F146" s="31">
        <v>7488369375</v>
      </c>
      <c r="G146" s="31">
        <v>7654433120</v>
      </c>
      <c r="H146" s="31" t="s">
        <v>275</v>
      </c>
      <c r="I146" s="52" t="s">
        <v>212</v>
      </c>
      <c r="J146" s="32" t="s">
        <v>165</v>
      </c>
      <c r="K146" s="32">
        <v>375</v>
      </c>
      <c r="L146" s="27">
        <f t="shared" si="8"/>
        <v>2</v>
      </c>
      <c r="R146" s="45" t="s">
        <v>28</v>
      </c>
      <c r="S146" s="45" t="s">
        <v>20</v>
      </c>
    </row>
    <row r="147" spans="1:19" s="45" customFormat="1" ht="15.75" hidden="1">
      <c r="A147" s="31">
        <v>124</v>
      </c>
      <c r="B147" s="31" t="s">
        <v>483</v>
      </c>
      <c r="C147" s="31" t="s">
        <v>484</v>
      </c>
      <c r="D147" s="31"/>
      <c r="E147" s="31"/>
      <c r="F147" s="31"/>
      <c r="G147" s="31">
        <v>7779850315</v>
      </c>
      <c r="H147" s="31" t="s">
        <v>234</v>
      </c>
      <c r="I147" s="43" t="s">
        <v>213</v>
      </c>
      <c r="J147" s="32" t="s">
        <v>165</v>
      </c>
      <c r="K147" s="32">
        <v>475</v>
      </c>
      <c r="L147" s="27">
        <f t="shared" si="8"/>
        <v>2</v>
      </c>
      <c r="R147" s="45" t="s">
        <v>19</v>
      </c>
      <c r="S147" s="45" t="s">
        <v>24</v>
      </c>
    </row>
    <row r="148" spans="1:19" s="45" customFormat="1" ht="15.75" hidden="1">
      <c r="A148" s="31">
        <v>361</v>
      </c>
      <c r="B148" s="31" t="s">
        <v>485</v>
      </c>
      <c r="C148" s="31" t="s">
        <v>486</v>
      </c>
      <c r="D148" s="31"/>
      <c r="E148" s="31"/>
      <c r="F148" s="31"/>
      <c r="G148" s="31">
        <v>9771731898</v>
      </c>
      <c r="H148" s="31" t="s">
        <v>231</v>
      </c>
      <c r="I148" s="43" t="s">
        <v>213</v>
      </c>
      <c r="J148" s="32" t="s">
        <v>165</v>
      </c>
      <c r="K148" s="32">
        <v>475</v>
      </c>
      <c r="L148" s="27">
        <f t="shared" si="8"/>
        <v>1</v>
      </c>
      <c r="R148" s="45" t="s">
        <v>19</v>
      </c>
      <c r="S148" s="45" t="s">
        <v>24</v>
      </c>
    </row>
    <row r="149" spans="1:19" s="45" customFormat="1" ht="15.75" hidden="1">
      <c r="A149" s="31">
        <v>334</v>
      </c>
      <c r="B149" s="31" t="s">
        <v>487</v>
      </c>
      <c r="C149" s="31" t="s">
        <v>488</v>
      </c>
      <c r="D149" s="31"/>
      <c r="E149" s="31"/>
      <c r="F149" s="31"/>
      <c r="G149" s="31">
        <v>9572112327</v>
      </c>
      <c r="H149" s="31" t="s">
        <v>275</v>
      </c>
      <c r="I149" s="52" t="s">
        <v>212</v>
      </c>
      <c r="J149" s="32" t="s">
        <v>165</v>
      </c>
      <c r="K149" s="32">
        <v>375</v>
      </c>
      <c r="L149" s="27">
        <f t="shared" si="8"/>
        <v>2</v>
      </c>
      <c r="R149" s="45" t="s">
        <v>28</v>
      </c>
      <c r="S149" s="45" t="s">
        <v>24</v>
      </c>
    </row>
    <row r="150" spans="1:19" s="45" customFormat="1" ht="15.75" hidden="1">
      <c r="A150" s="31">
        <v>234</v>
      </c>
      <c r="B150" s="31" t="s">
        <v>185</v>
      </c>
      <c r="C150" s="31" t="s">
        <v>97</v>
      </c>
      <c r="D150" s="31"/>
      <c r="E150" s="31"/>
      <c r="F150" s="31"/>
      <c r="G150" s="31">
        <v>9955821335</v>
      </c>
      <c r="H150" s="31" t="s">
        <v>27</v>
      </c>
      <c r="I150" s="43" t="s">
        <v>17</v>
      </c>
      <c r="J150" s="32" t="s">
        <v>165</v>
      </c>
      <c r="K150" s="32">
        <v>475</v>
      </c>
      <c r="L150" s="27">
        <f t="shared" si="8"/>
        <v>2</v>
      </c>
      <c r="R150" s="45" t="s">
        <v>28</v>
      </c>
      <c r="S150" s="45" t="s">
        <v>20</v>
      </c>
    </row>
    <row r="151" spans="1:19" s="45" customFormat="1" ht="15.75" hidden="1">
      <c r="A151" s="31">
        <v>282</v>
      </c>
      <c r="B151" s="31" t="s">
        <v>489</v>
      </c>
      <c r="C151" s="31" t="s">
        <v>490</v>
      </c>
      <c r="D151" s="31"/>
      <c r="E151" s="31"/>
      <c r="F151" s="31"/>
      <c r="G151" s="31">
        <v>9097533443</v>
      </c>
      <c r="H151" s="31" t="s">
        <v>469</v>
      </c>
      <c r="I151" s="43" t="s">
        <v>213</v>
      </c>
      <c r="J151" s="32" t="s">
        <v>165</v>
      </c>
      <c r="K151" s="32">
        <v>550</v>
      </c>
      <c r="L151" s="27">
        <f t="shared" si="8"/>
        <v>1</v>
      </c>
      <c r="R151" s="45" t="s">
        <v>28</v>
      </c>
      <c r="S151" s="45" t="s">
        <v>24</v>
      </c>
    </row>
    <row r="152" spans="1:19" s="45" customFormat="1" ht="15.75" hidden="1">
      <c r="A152" s="31">
        <v>116</v>
      </c>
      <c r="B152" s="31" t="s">
        <v>491</v>
      </c>
      <c r="C152" s="31" t="s">
        <v>405</v>
      </c>
      <c r="D152" s="31"/>
      <c r="E152" s="31"/>
      <c r="F152" s="31"/>
      <c r="G152" s="31">
        <v>9771874918</v>
      </c>
      <c r="H152" s="31" t="s">
        <v>234</v>
      </c>
      <c r="I152" s="43" t="s">
        <v>213</v>
      </c>
      <c r="J152" s="32" t="s">
        <v>165</v>
      </c>
      <c r="K152" s="32">
        <v>475</v>
      </c>
      <c r="L152" s="27">
        <f t="shared" si="8"/>
        <v>2</v>
      </c>
      <c r="R152" s="45" t="s">
        <v>19</v>
      </c>
      <c r="S152" s="45" t="s">
        <v>20</v>
      </c>
    </row>
    <row r="153" spans="1:19" s="45" customFormat="1" ht="15.75" hidden="1">
      <c r="A153" s="31">
        <v>312</v>
      </c>
      <c r="B153" s="31" t="s">
        <v>186</v>
      </c>
      <c r="C153" s="31" t="s">
        <v>99</v>
      </c>
      <c r="D153" s="31"/>
      <c r="E153" s="31"/>
      <c r="F153" s="31"/>
      <c r="G153" s="31">
        <v>9955796820</v>
      </c>
      <c r="H153" s="31" t="s">
        <v>100</v>
      </c>
      <c r="I153" s="43" t="s">
        <v>17</v>
      </c>
      <c r="J153" s="32" t="s">
        <v>165</v>
      </c>
      <c r="K153" s="32">
        <v>475</v>
      </c>
      <c r="L153" s="27">
        <f t="shared" si="8"/>
        <v>3</v>
      </c>
      <c r="R153" s="45" t="s">
        <v>28</v>
      </c>
      <c r="S153" s="45" t="s">
        <v>20</v>
      </c>
    </row>
    <row r="154" spans="1:19" s="45" customFormat="1" ht="15.75" hidden="1">
      <c r="A154" s="24">
        <v>313</v>
      </c>
      <c r="B154" s="24" t="s">
        <v>187</v>
      </c>
      <c r="C154" s="31" t="s">
        <v>114</v>
      </c>
      <c r="D154" s="24"/>
      <c r="E154" s="39"/>
      <c r="F154" s="39"/>
      <c r="G154" s="24">
        <v>9097102335</v>
      </c>
      <c r="H154" s="24" t="s">
        <v>115</v>
      </c>
      <c r="I154" s="43" t="s">
        <v>43</v>
      </c>
      <c r="J154" s="32" t="s">
        <v>165</v>
      </c>
      <c r="K154" s="32">
        <v>350</v>
      </c>
      <c r="L154" s="27"/>
    </row>
    <row r="155" spans="1:19" s="45" customFormat="1" ht="15.75" hidden="1">
      <c r="A155" s="31">
        <v>198</v>
      </c>
      <c r="B155" s="31" t="s">
        <v>492</v>
      </c>
      <c r="C155" s="31" t="s">
        <v>289</v>
      </c>
      <c r="D155" s="31"/>
      <c r="E155" s="31"/>
      <c r="F155" s="31"/>
      <c r="G155" s="31">
        <v>9934406640</v>
      </c>
      <c r="H155" s="31" t="s">
        <v>287</v>
      </c>
      <c r="I155" s="43" t="s">
        <v>17</v>
      </c>
      <c r="J155" s="32" t="s">
        <v>165</v>
      </c>
      <c r="K155" s="32">
        <v>550</v>
      </c>
      <c r="L155" s="27">
        <f t="shared" ref="L155:L169" si="9">COUNTIF($C$15:$C$338,C155)</f>
        <v>2</v>
      </c>
      <c r="R155" s="45" t="s">
        <v>28</v>
      </c>
      <c r="S155" s="45" t="s">
        <v>20</v>
      </c>
    </row>
    <row r="156" spans="1:19" s="45" customFormat="1" ht="15.75" hidden="1">
      <c r="A156" s="31">
        <v>241</v>
      </c>
      <c r="B156" s="31" t="s">
        <v>188</v>
      </c>
      <c r="C156" s="31" t="s">
        <v>189</v>
      </c>
      <c r="D156" s="31"/>
      <c r="E156" s="31"/>
      <c r="F156" s="31"/>
      <c r="G156" s="31">
        <v>9801776226</v>
      </c>
      <c r="H156" s="31" t="s">
        <v>42</v>
      </c>
      <c r="I156" s="43" t="s">
        <v>43</v>
      </c>
      <c r="J156" s="32" t="s">
        <v>165</v>
      </c>
      <c r="K156" s="32">
        <v>450</v>
      </c>
      <c r="L156" s="27">
        <f t="shared" si="9"/>
        <v>1</v>
      </c>
      <c r="R156" s="45" t="s">
        <v>28</v>
      </c>
      <c r="S156" s="45" t="s">
        <v>24</v>
      </c>
    </row>
    <row r="157" spans="1:19" s="45" customFormat="1" ht="15.75" hidden="1">
      <c r="A157" s="31">
        <v>362</v>
      </c>
      <c r="B157" s="31" t="s">
        <v>493</v>
      </c>
      <c r="C157" s="31" t="s">
        <v>494</v>
      </c>
      <c r="D157" s="31"/>
      <c r="E157" s="31"/>
      <c r="F157" s="31"/>
      <c r="G157" s="31">
        <v>8897760269</v>
      </c>
      <c r="H157" s="31" t="s">
        <v>495</v>
      </c>
      <c r="I157" s="43" t="s">
        <v>214</v>
      </c>
      <c r="J157" s="32" t="s">
        <v>165</v>
      </c>
      <c r="K157" s="32">
        <v>600</v>
      </c>
      <c r="L157" s="27">
        <f t="shared" si="9"/>
        <v>2</v>
      </c>
      <c r="R157" s="45" t="s">
        <v>28</v>
      </c>
      <c r="S157" s="45" t="s">
        <v>24</v>
      </c>
    </row>
    <row r="158" spans="1:19" s="45" customFormat="1" ht="15.75">
      <c r="A158" s="31">
        <v>586</v>
      </c>
      <c r="B158" s="31" t="s">
        <v>496</v>
      </c>
      <c r="C158" s="31" t="s">
        <v>264</v>
      </c>
      <c r="D158" s="31"/>
      <c r="E158" s="31"/>
      <c r="F158" s="31"/>
      <c r="G158" s="31">
        <v>9572697646</v>
      </c>
      <c r="H158" s="31" t="s">
        <v>222</v>
      </c>
      <c r="I158" s="43" t="s">
        <v>37</v>
      </c>
      <c r="J158" s="32" t="s">
        <v>165</v>
      </c>
      <c r="K158" s="32">
        <v>500</v>
      </c>
      <c r="L158" s="27">
        <f t="shared" si="9"/>
        <v>2</v>
      </c>
      <c r="R158" s="45" t="s">
        <v>19</v>
      </c>
      <c r="S158" s="45" t="s">
        <v>24</v>
      </c>
    </row>
    <row r="159" spans="1:19" s="45" customFormat="1" ht="15.75">
      <c r="A159" s="31">
        <v>436</v>
      </c>
      <c r="B159" s="31" t="s">
        <v>190</v>
      </c>
      <c r="C159" s="31" t="s">
        <v>154</v>
      </c>
      <c r="D159" s="31"/>
      <c r="E159" s="31"/>
      <c r="F159" s="31"/>
      <c r="G159" s="31">
        <v>9438559982</v>
      </c>
      <c r="H159" s="31" t="s">
        <v>42</v>
      </c>
      <c r="I159" s="43" t="s">
        <v>37</v>
      </c>
      <c r="J159" s="32" t="s">
        <v>165</v>
      </c>
      <c r="K159" s="32">
        <v>450</v>
      </c>
      <c r="L159" s="27">
        <f t="shared" si="9"/>
        <v>2</v>
      </c>
      <c r="R159" s="45" t="s">
        <v>28</v>
      </c>
      <c r="S159" s="45" t="s">
        <v>24</v>
      </c>
    </row>
    <row r="160" spans="1:19" s="47" customFormat="1" hidden="1">
      <c r="A160" s="99">
        <v>199</v>
      </c>
      <c r="B160" s="99" t="s">
        <v>497</v>
      </c>
      <c r="C160" s="99" t="s">
        <v>295</v>
      </c>
      <c r="D160" s="99"/>
      <c r="E160" s="99" t="s">
        <v>51</v>
      </c>
      <c r="F160" s="99">
        <v>8809056969</v>
      </c>
      <c r="G160" s="90">
        <v>934730000</v>
      </c>
      <c r="H160" s="33" t="s">
        <v>296</v>
      </c>
      <c r="I160" s="43" t="s">
        <v>210</v>
      </c>
      <c r="J160" s="34" t="s">
        <v>165</v>
      </c>
      <c r="K160" s="34">
        <v>450</v>
      </c>
      <c r="L160" s="27">
        <f t="shared" si="9"/>
        <v>3</v>
      </c>
      <c r="R160" s="45" t="s">
        <v>28</v>
      </c>
      <c r="S160" s="45" t="s">
        <v>20</v>
      </c>
    </row>
    <row r="161" spans="1:19" s="45" customFormat="1" ht="15.75" hidden="1">
      <c r="A161" s="31">
        <v>615</v>
      </c>
      <c r="B161" s="31" t="s">
        <v>191</v>
      </c>
      <c r="C161" s="31" t="s">
        <v>192</v>
      </c>
      <c r="D161" s="31"/>
      <c r="E161" s="31"/>
      <c r="F161" s="31" t="s">
        <v>193</v>
      </c>
      <c r="G161" s="31">
        <v>9156577027</v>
      </c>
      <c r="H161" s="31" t="s">
        <v>115</v>
      </c>
      <c r="I161" s="43" t="s">
        <v>43</v>
      </c>
      <c r="J161" s="32" t="s">
        <v>165</v>
      </c>
      <c r="K161" s="32">
        <v>350</v>
      </c>
      <c r="L161" s="27">
        <f t="shared" si="9"/>
        <v>1</v>
      </c>
      <c r="R161" s="45" t="s">
        <v>28</v>
      </c>
      <c r="S161" s="45" t="s">
        <v>24</v>
      </c>
    </row>
    <row r="162" spans="1:19" s="45" customFormat="1" ht="15.75" hidden="1">
      <c r="A162" s="31">
        <v>620</v>
      </c>
      <c r="B162" s="31" t="s">
        <v>194</v>
      </c>
      <c r="C162" s="31" t="s">
        <v>195</v>
      </c>
      <c r="D162" s="31"/>
      <c r="E162" s="31"/>
      <c r="F162" s="31">
        <v>9852890104</v>
      </c>
      <c r="G162" s="31"/>
      <c r="H162" s="31" t="s">
        <v>27</v>
      </c>
      <c r="I162" s="43" t="s">
        <v>17</v>
      </c>
      <c r="J162" s="32" t="s">
        <v>165</v>
      </c>
      <c r="K162" s="32">
        <v>475</v>
      </c>
      <c r="L162" s="27">
        <f t="shared" si="9"/>
        <v>2</v>
      </c>
      <c r="R162" s="45" t="s">
        <v>28</v>
      </c>
      <c r="S162" s="45" t="s">
        <v>24</v>
      </c>
    </row>
    <row r="163" spans="1:19" s="45" customFormat="1" ht="15.75" hidden="1">
      <c r="A163" s="31">
        <v>641</v>
      </c>
      <c r="B163" s="31" t="s">
        <v>498</v>
      </c>
      <c r="C163" s="31" t="s">
        <v>499</v>
      </c>
      <c r="D163" s="31"/>
      <c r="E163" s="31"/>
      <c r="F163" s="31">
        <v>6202883899</v>
      </c>
      <c r="G163" s="31"/>
      <c r="H163" s="31" t="s">
        <v>372</v>
      </c>
      <c r="I163" s="52" t="s">
        <v>212</v>
      </c>
      <c r="J163" s="32" t="s">
        <v>165</v>
      </c>
      <c r="K163" s="32">
        <v>500</v>
      </c>
      <c r="L163" s="27">
        <f t="shared" si="9"/>
        <v>1</v>
      </c>
      <c r="R163" s="45" t="s">
        <v>28</v>
      </c>
      <c r="S163" s="45" t="s">
        <v>24</v>
      </c>
    </row>
    <row r="164" spans="1:19" s="45" customFormat="1" ht="15.75" hidden="1">
      <c r="A164" s="31">
        <v>637</v>
      </c>
      <c r="B164" s="31" t="s">
        <v>500</v>
      </c>
      <c r="C164" s="31" t="s">
        <v>501</v>
      </c>
      <c r="D164" s="31"/>
      <c r="E164" s="31"/>
      <c r="F164" s="31">
        <v>9199246550</v>
      </c>
      <c r="G164" s="31">
        <v>8969738977</v>
      </c>
      <c r="H164" s="31" t="s">
        <v>260</v>
      </c>
      <c r="I164" s="43" t="s">
        <v>214</v>
      </c>
      <c r="J164" s="32" t="s">
        <v>165</v>
      </c>
      <c r="K164" s="32">
        <v>600</v>
      </c>
      <c r="L164" s="27">
        <f t="shared" si="9"/>
        <v>1</v>
      </c>
      <c r="R164" s="45" t="s">
        <v>28</v>
      </c>
      <c r="S164" s="45" t="s">
        <v>24</v>
      </c>
    </row>
    <row r="165" spans="1:19" s="45" customFormat="1" ht="15.75" hidden="1">
      <c r="A165" s="31">
        <v>649</v>
      </c>
      <c r="B165" s="31" t="s">
        <v>502</v>
      </c>
      <c r="C165" s="31" t="s">
        <v>503</v>
      </c>
      <c r="D165" s="31"/>
      <c r="E165" s="31"/>
      <c r="F165" s="31">
        <v>9939009774</v>
      </c>
      <c r="G165" s="31"/>
      <c r="H165" s="31" t="s">
        <v>324</v>
      </c>
      <c r="I165" s="43" t="s">
        <v>43</v>
      </c>
      <c r="J165" s="32" t="s">
        <v>165</v>
      </c>
      <c r="K165" s="32">
        <v>550</v>
      </c>
      <c r="L165" s="27">
        <f t="shared" si="9"/>
        <v>1</v>
      </c>
      <c r="R165" s="45" t="s">
        <v>28</v>
      </c>
      <c r="S165" s="45" t="s">
        <v>24</v>
      </c>
    </row>
    <row r="166" spans="1:19" s="45" customFormat="1" ht="15.75" hidden="1">
      <c r="A166" s="31">
        <v>659</v>
      </c>
      <c r="B166" s="31" t="s">
        <v>504</v>
      </c>
      <c r="C166" s="31" t="s">
        <v>505</v>
      </c>
      <c r="D166" s="31"/>
      <c r="E166" s="31"/>
      <c r="F166" s="31">
        <v>8008013578</v>
      </c>
      <c r="G166" s="31"/>
      <c r="H166" s="31" t="s">
        <v>324</v>
      </c>
      <c r="I166" s="43" t="s">
        <v>43</v>
      </c>
      <c r="J166" s="32" t="s">
        <v>165</v>
      </c>
      <c r="K166" s="32">
        <v>550</v>
      </c>
      <c r="L166" s="27">
        <f t="shared" si="9"/>
        <v>1</v>
      </c>
      <c r="R166" s="45" t="s">
        <v>28</v>
      </c>
      <c r="S166" s="45" t="s">
        <v>20</v>
      </c>
    </row>
    <row r="167" spans="1:19" s="45" customFormat="1" ht="15.75" hidden="1">
      <c r="A167" s="31">
        <v>705</v>
      </c>
      <c r="B167" s="31" t="s">
        <v>506</v>
      </c>
      <c r="C167" s="31" t="s">
        <v>395</v>
      </c>
      <c r="D167" s="31"/>
      <c r="E167" s="31"/>
      <c r="F167" s="31">
        <v>7250224941</v>
      </c>
      <c r="G167" s="31">
        <v>9717428091</v>
      </c>
      <c r="H167" s="31" t="s">
        <v>268</v>
      </c>
      <c r="I167" s="52" t="s">
        <v>212</v>
      </c>
      <c r="J167" s="32" t="s">
        <v>165</v>
      </c>
      <c r="K167" s="32">
        <v>550</v>
      </c>
      <c r="L167" s="27">
        <f t="shared" si="9"/>
        <v>3</v>
      </c>
      <c r="R167" s="45" t="s">
        <v>19</v>
      </c>
      <c r="S167" s="45" t="s">
        <v>24</v>
      </c>
    </row>
    <row r="168" spans="1:19" s="45" customFormat="1" ht="15.75" hidden="1">
      <c r="A168" s="31">
        <v>711</v>
      </c>
      <c r="B168" s="31" t="s">
        <v>196</v>
      </c>
      <c r="C168" s="31" t="s">
        <v>124</v>
      </c>
      <c r="D168" s="31"/>
      <c r="E168" s="31"/>
      <c r="F168" s="31">
        <v>7842920780</v>
      </c>
      <c r="G168" s="31">
        <v>9122986778</v>
      </c>
      <c r="H168" s="31" t="s">
        <v>125</v>
      </c>
      <c r="I168" s="43" t="s">
        <v>17</v>
      </c>
      <c r="J168" s="32" t="s">
        <v>165</v>
      </c>
      <c r="K168" s="32">
        <v>450</v>
      </c>
      <c r="L168" s="27">
        <f t="shared" si="9"/>
        <v>2</v>
      </c>
      <c r="R168" s="45" t="s">
        <v>28</v>
      </c>
      <c r="S168" s="45" t="s">
        <v>20</v>
      </c>
    </row>
    <row r="169" spans="1:19" s="45" customFormat="1" ht="15.75" hidden="1">
      <c r="A169" s="31">
        <v>715</v>
      </c>
      <c r="B169" s="31" t="s">
        <v>507</v>
      </c>
      <c r="C169" s="31" t="s">
        <v>430</v>
      </c>
      <c r="D169" s="31"/>
      <c r="E169" s="31"/>
      <c r="F169" s="31">
        <v>6203021617</v>
      </c>
      <c r="G169" s="31">
        <v>7070762423</v>
      </c>
      <c r="H169" s="49" t="s">
        <v>324</v>
      </c>
      <c r="I169" s="43" t="s">
        <v>43</v>
      </c>
      <c r="J169" s="32" t="s">
        <v>165</v>
      </c>
      <c r="K169" s="32">
        <v>550</v>
      </c>
      <c r="L169" s="27">
        <f t="shared" si="9"/>
        <v>2</v>
      </c>
      <c r="R169" s="45" t="s">
        <v>28</v>
      </c>
      <c r="S169" s="45" t="s">
        <v>24</v>
      </c>
    </row>
    <row r="170" spans="1:19" s="45" customFormat="1" ht="15.75" hidden="1">
      <c r="A170" s="31">
        <v>718</v>
      </c>
      <c r="B170" s="31" t="s">
        <v>508</v>
      </c>
      <c r="C170" s="31"/>
      <c r="D170" s="31"/>
      <c r="E170" s="31"/>
      <c r="F170" s="31">
        <v>7903807151</v>
      </c>
      <c r="G170" s="31">
        <v>8084188724</v>
      </c>
      <c r="H170" s="49" t="s">
        <v>324</v>
      </c>
      <c r="I170" s="43" t="s">
        <v>43</v>
      </c>
      <c r="J170" s="32" t="s">
        <v>165</v>
      </c>
      <c r="K170" s="32">
        <v>550</v>
      </c>
      <c r="L170" s="27"/>
      <c r="R170" s="45" t="s">
        <v>28</v>
      </c>
      <c r="S170" s="45" t="s">
        <v>24</v>
      </c>
    </row>
    <row r="171" spans="1:19" s="45" customFormat="1" hidden="1">
      <c r="A171" s="98">
        <v>726</v>
      </c>
      <c r="B171" s="98" t="s">
        <v>509</v>
      </c>
      <c r="C171" s="98" t="s">
        <v>510</v>
      </c>
      <c r="D171" s="98"/>
      <c r="E171" s="98"/>
      <c r="F171" s="98">
        <v>6299290934</v>
      </c>
      <c r="G171" s="31"/>
      <c r="H171" s="49" t="s">
        <v>379</v>
      </c>
      <c r="I171" s="43" t="s">
        <v>210</v>
      </c>
      <c r="J171" s="32" t="s">
        <v>165</v>
      </c>
      <c r="K171" s="32">
        <v>500</v>
      </c>
      <c r="L171" s="27"/>
      <c r="R171" s="45" t="s">
        <v>28</v>
      </c>
      <c r="S171" s="45" t="s">
        <v>24</v>
      </c>
    </row>
    <row r="172" spans="1:19" s="45" customFormat="1" ht="15.75" hidden="1">
      <c r="A172" s="31">
        <v>723</v>
      </c>
      <c r="B172" s="31" t="s">
        <v>511</v>
      </c>
      <c r="C172" s="31" t="s">
        <v>512</v>
      </c>
      <c r="D172" s="31"/>
      <c r="E172" s="31"/>
      <c r="F172" s="31" t="s">
        <v>513</v>
      </c>
      <c r="G172" s="31">
        <v>6203081124</v>
      </c>
      <c r="H172" s="31" t="s">
        <v>260</v>
      </c>
      <c r="I172" s="43" t="s">
        <v>214</v>
      </c>
      <c r="J172" s="32" t="s">
        <v>514</v>
      </c>
      <c r="K172" s="32">
        <v>600</v>
      </c>
      <c r="L172" s="27">
        <f t="shared" ref="L172:L206" si="10">COUNTIF($C$15:$C$338,C172)</f>
        <v>2</v>
      </c>
      <c r="R172" s="45" t="s">
        <v>28</v>
      </c>
      <c r="S172" s="45" t="s">
        <v>24</v>
      </c>
    </row>
    <row r="173" spans="1:19" s="45" customFormat="1" ht="15.75" hidden="1">
      <c r="A173" s="31">
        <v>675</v>
      </c>
      <c r="B173" s="31" t="s">
        <v>515</v>
      </c>
      <c r="C173" s="31" t="s">
        <v>516</v>
      </c>
      <c r="D173" s="31"/>
      <c r="E173" s="31"/>
      <c r="F173" s="31">
        <v>87574649575</v>
      </c>
      <c r="G173" s="31">
        <v>9931626269</v>
      </c>
      <c r="H173" s="31" t="s">
        <v>517</v>
      </c>
      <c r="I173" s="43" t="s">
        <v>214</v>
      </c>
      <c r="J173" s="32" t="s">
        <v>514</v>
      </c>
      <c r="K173" s="32">
        <v>500</v>
      </c>
      <c r="L173" s="27">
        <f t="shared" si="10"/>
        <v>1</v>
      </c>
      <c r="R173" s="45" t="s">
        <v>28</v>
      </c>
      <c r="S173" s="45" t="s">
        <v>20</v>
      </c>
    </row>
    <row r="174" spans="1:19" s="45" customFormat="1" ht="15.75" hidden="1">
      <c r="A174" s="31">
        <v>521</v>
      </c>
      <c r="B174" s="31" t="s">
        <v>518</v>
      </c>
      <c r="C174" s="31" t="s">
        <v>519</v>
      </c>
      <c r="D174" s="31"/>
      <c r="E174" s="31"/>
      <c r="F174" s="31"/>
      <c r="G174" s="31">
        <v>9934080671</v>
      </c>
      <c r="H174" s="57" t="s">
        <v>66</v>
      </c>
      <c r="I174" s="43" t="s">
        <v>43</v>
      </c>
      <c r="J174" s="32" t="s">
        <v>514</v>
      </c>
      <c r="K174" s="32">
        <v>525</v>
      </c>
      <c r="L174" s="27">
        <f t="shared" si="10"/>
        <v>1</v>
      </c>
      <c r="R174" s="45" t="s">
        <v>19</v>
      </c>
      <c r="S174" s="45" t="s">
        <v>20</v>
      </c>
    </row>
    <row r="175" spans="1:19" s="45" customFormat="1" ht="15.75" hidden="1">
      <c r="A175" s="31">
        <v>466</v>
      </c>
      <c r="B175" s="31" t="s">
        <v>520</v>
      </c>
      <c r="C175" s="31" t="s">
        <v>88</v>
      </c>
      <c r="D175" s="31"/>
      <c r="E175" s="31"/>
      <c r="F175" s="31"/>
      <c r="G175" s="31">
        <v>9939898462</v>
      </c>
      <c r="H175" s="31" t="s">
        <v>42</v>
      </c>
      <c r="I175" s="43" t="s">
        <v>43</v>
      </c>
      <c r="J175" s="32" t="s">
        <v>514</v>
      </c>
      <c r="K175" s="32">
        <v>450</v>
      </c>
      <c r="L175" s="27">
        <f t="shared" si="10"/>
        <v>2</v>
      </c>
      <c r="R175" s="45" t="s">
        <v>28</v>
      </c>
      <c r="S175" s="45" t="s">
        <v>24</v>
      </c>
    </row>
    <row r="176" spans="1:19" s="45" customFormat="1" ht="15.75" hidden="1">
      <c r="A176" s="31">
        <v>717</v>
      </c>
      <c r="B176" s="31" t="s">
        <v>521</v>
      </c>
      <c r="C176" s="31"/>
      <c r="D176" s="31"/>
      <c r="E176" s="31"/>
      <c r="F176" s="31">
        <v>9931538151</v>
      </c>
      <c r="G176" s="31">
        <v>7903807151</v>
      </c>
      <c r="H176" s="31" t="s">
        <v>324</v>
      </c>
      <c r="I176" s="43" t="s">
        <v>43</v>
      </c>
      <c r="J176" s="32" t="s">
        <v>514</v>
      </c>
      <c r="K176" s="32">
        <v>550</v>
      </c>
      <c r="L176" s="27">
        <f t="shared" si="10"/>
        <v>0</v>
      </c>
      <c r="R176" s="45" t="s">
        <v>28</v>
      </c>
      <c r="S176" s="45" t="s">
        <v>24</v>
      </c>
    </row>
    <row r="177" spans="1:19" s="45" customFormat="1" ht="15.75" hidden="1">
      <c r="A177" s="31">
        <v>327</v>
      </c>
      <c r="B177" s="31" t="s">
        <v>522</v>
      </c>
      <c r="C177" s="31" t="s">
        <v>523</v>
      </c>
      <c r="D177" s="31"/>
      <c r="E177" s="31"/>
      <c r="F177" s="31"/>
      <c r="G177" s="31">
        <v>8757499761</v>
      </c>
      <c r="H177" s="31" t="s">
        <v>324</v>
      </c>
      <c r="I177" s="43" t="s">
        <v>43</v>
      </c>
      <c r="J177" s="32" t="s">
        <v>514</v>
      </c>
      <c r="K177" s="32">
        <v>550</v>
      </c>
      <c r="L177" s="27">
        <f t="shared" si="10"/>
        <v>1</v>
      </c>
      <c r="R177" s="45" t="s">
        <v>28</v>
      </c>
      <c r="S177" s="45" t="s">
        <v>20</v>
      </c>
    </row>
    <row r="178" spans="1:19" s="45" customFormat="1" ht="15.75" hidden="1">
      <c r="A178" s="31">
        <v>429</v>
      </c>
      <c r="B178" s="31" t="s">
        <v>524</v>
      </c>
      <c r="C178" s="31" t="s">
        <v>57</v>
      </c>
      <c r="D178" s="31"/>
      <c r="E178" s="31" t="s">
        <v>51</v>
      </c>
      <c r="F178" s="31">
        <v>9931823810</v>
      </c>
      <c r="G178" s="31">
        <v>8006042273</v>
      </c>
      <c r="H178" s="31" t="s">
        <v>42</v>
      </c>
      <c r="I178" s="43" t="s">
        <v>43</v>
      </c>
      <c r="J178" s="32" t="s">
        <v>514</v>
      </c>
      <c r="K178" s="32">
        <v>450</v>
      </c>
      <c r="L178" s="27">
        <f t="shared" si="10"/>
        <v>2</v>
      </c>
      <c r="R178" s="45" t="s">
        <v>28</v>
      </c>
      <c r="S178" s="45" t="s">
        <v>24</v>
      </c>
    </row>
    <row r="179" spans="1:19" s="45" customFormat="1" ht="15.75" hidden="1">
      <c r="A179" s="31">
        <v>446</v>
      </c>
      <c r="B179" s="31" t="s">
        <v>525</v>
      </c>
      <c r="C179" s="31" t="s">
        <v>411</v>
      </c>
      <c r="D179" s="31"/>
      <c r="E179" s="31"/>
      <c r="F179" s="31"/>
      <c r="G179" s="31">
        <v>8745990994</v>
      </c>
      <c r="H179" s="31" t="s">
        <v>275</v>
      </c>
      <c r="I179" s="52" t="s">
        <v>212</v>
      </c>
      <c r="J179" s="32" t="s">
        <v>514</v>
      </c>
      <c r="K179" s="32">
        <v>375</v>
      </c>
      <c r="L179" s="27">
        <f t="shared" si="10"/>
        <v>2</v>
      </c>
      <c r="R179" s="45" t="s">
        <v>28</v>
      </c>
      <c r="S179" s="45" t="s">
        <v>24</v>
      </c>
    </row>
    <row r="180" spans="1:19" s="45" customFormat="1" ht="15.75" hidden="1">
      <c r="A180" s="31">
        <v>555</v>
      </c>
      <c r="B180" s="31" t="s">
        <v>526</v>
      </c>
      <c r="C180" s="31" t="s">
        <v>527</v>
      </c>
      <c r="D180" s="31"/>
      <c r="E180" s="31"/>
      <c r="F180" s="31"/>
      <c r="G180" s="31">
        <v>9931878601</v>
      </c>
      <c r="H180" s="31" t="s">
        <v>372</v>
      </c>
      <c r="I180" s="52" t="s">
        <v>212</v>
      </c>
      <c r="J180" s="32" t="s">
        <v>514</v>
      </c>
      <c r="K180" s="32">
        <v>500</v>
      </c>
      <c r="L180" s="27">
        <f t="shared" si="10"/>
        <v>1</v>
      </c>
      <c r="R180" s="45" t="s">
        <v>28</v>
      </c>
      <c r="S180" s="45" t="s">
        <v>24</v>
      </c>
    </row>
    <row r="181" spans="1:19" s="45" customFormat="1" ht="15.75" hidden="1">
      <c r="A181" s="31">
        <v>354</v>
      </c>
      <c r="B181" s="31" t="s">
        <v>528</v>
      </c>
      <c r="C181" s="31" t="s">
        <v>529</v>
      </c>
      <c r="D181" s="31"/>
      <c r="E181" s="31"/>
      <c r="F181" s="31"/>
      <c r="G181" s="31">
        <v>9934022916</v>
      </c>
      <c r="H181" s="31" t="s">
        <v>139</v>
      </c>
      <c r="I181" s="43" t="s">
        <v>17</v>
      </c>
      <c r="J181" s="32" t="s">
        <v>514</v>
      </c>
      <c r="K181" s="32">
        <v>475</v>
      </c>
      <c r="L181" s="27">
        <f t="shared" si="10"/>
        <v>1</v>
      </c>
      <c r="R181" s="45" t="s">
        <v>28</v>
      </c>
      <c r="S181" s="45" t="s">
        <v>24</v>
      </c>
    </row>
    <row r="182" spans="1:19" s="45" customFormat="1" ht="15.75" hidden="1">
      <c r="A182" s="31">
        <v>635</v>
      </c>
      <c r="B182" s="31" t="s">
        <v>530</v>
      </c>
      <c r="C182" s="31" t="s">
        <v>65</v>
      </c>
      <c r="D182" s="31"/>
      <c r="E182" s="31"/>
      <c r="F182" s="31">
        <v>9955513082</v>
      </c>
      <c r="G182" s="31">
        <f>F182</f>
        <v>9955513082</v>
      </c>
      <c r="H182" s="31" t="s">
        <v>66</v>
      </c>
      <c r="I182" s="43" t="s">
        <v>43</v>
      </c>
      <c r="J182" s="32" t="s">
        <v>514</v>
      </c>
      <c r="K182" s="32">
        <v>525</v>
      </c>
      <c r="L182" s="27">
        <f t="shared" si="10"/>
        <v>3</v>
      </c>
      <c r="R182" s="45" t="s">
        <v>19</v>
      </c>
      <c r="S182" s="45" t="s">
        <v>24</v>
      </c>
    </row>
    <row r="183" spans="1:19" s="45" customFormat="1" hidden="1">
      <c r="A183" s="98">
        <v>268</v>
      </c>
      <c r="B183" s="98" t="s">
        <v>531</v>
      </c>
      <c r="C183" s="98" t="s">
        <v>352</v>
      </c>
      <c r="D183" s="98"/>
      <c r="E183" s="98"/>
      <c r="F183" s="98"/>
      <c r="G183" s="31">
        <v>9546731271</v>
      </c>
      <c r="H183" s="31" t="s">
        <v>353</v>
      </c>
      <c r="I183" s="43" t="s">
        <v>210</v>
      </c>
      <c r="J183" s="32" t="s">
        <v>514</v>
      </c>
      <c r="K183" s="32">
        <v>475</v>
      </c>
      <c r="L183" s="27">
        <f t="shared" si="10"/>
        <v>3</v>
      </c>
      <c r="R183" s="45" t="s">
        <v>19</v>
      </c>
      <c r="S183" s="45" t="s">
        <v>24</v>
      </c>
    </row>
    <row r="184" spans="1:19" s="45" customFormat="1" ht="15.75" hidden="1">
      <c r="A184" s="31">
        <v>273</v>
      </c>
      <c r="B184" s="31" t="s">
        <v>532</v>
      </c>
      <c r="C184" s="31" t="s">
        <v>533</v>
      </c>
      <c r="D184" s="31"/>
      <c r="E184" s="31"/>
      <c r="F184" s="31"/>
      <c r="G184" s="31">
        <v>9973971428</v>
      </c>
      <c r="H184" s="31" t="s">
        <v>234</v>
      </c>
      <c r="I184" s="43" t="s">
        <v>213</v>
      </c>
      <c r="J184" s="32" t="s">
        <v>514</v>
      </c>
      <c r="K184" s="32">
        <v>475</v>
      </c>
      <c r="L184" s="27">
        <f t="shared" si="10"/>
        <v>1</v>
      </c>
      <c r="R184" s="45" t="s">
        <v>19</v>
      </c>
      <c r="S184" s="45" t="s">
        <v>24</v>
      </c>
    </row>
    <row r="185" spans="1:19" s="45" customFormat="1" ht="15.75">
      <c r="A185" s="31">
        <v>574</v>
      </c>
      <c r="B185" s="31" t="s">
        <v>534</v>
      </c>
      <c r="C185" s="31" t="s">
        <v>248</v>
      </c>
      <c r="D185" s="31"/>
      <c r="E185" s="31"/>
      <c r="F185" s="31"/>
      <c r="G185" s="31">
        <v>9973960145</v>
      </c>
      <c r="H185" s="31" t="s">
        <v>42</v>
      </c>
      <c r="I185" s="43" t="s">
        <v>37</v>
      </c>
      <c r="J185" s="32" t="s">
        <v>514</v>
      </c>
      <c r="K185" s="32">
        <v>450</v>
      </c>
      <c r="L185" s="27">
        <f t="shared" si="10"/>
        <v>2</v>
      </c>
      <c r="R185" s="45" t="s">
        <v>28</v>
      </c>
      <c r="S185" s="45" t="s">
        <v>24</v>
      </c>
    </row>
    <row r="186" spans="1:19" s="45" customFormat="1" ht="15.75" hidden="1">
      <c r="A186" s="31">
        <v>651</v>
      </c>
      <c r="B186" s="31" t="s">
        <v>535</v>
      </c>
      <c r="C186" s="31" t="s">
        <v>536</v>
      </c>
      <c r="D186" s="31"/>
      <c r="E186" s="31"/>
      <c r="F186" s="31">
        <v>9060546443</v>
      </c>
      <c r="G186" s="31"/>
      <c r="H186" s="31" t="s">
        <v>42</v>
      </c>
      <c r="I186" s="43" t="s">
        <v>43</v>
      </c>
      <c r="J186" s="32" t="s">
        <v>514</v>
      </c>
      <c r="K186" s="32">
        <v>450</v>
      </c>
      <c r="L186" s="27">
        <f t="shared" si="10"/>
        <v>1</v>
      </c>
      <c r="R186" s="45" t="s">
        <v>28</v>
      </c>
      <c r="S186" s="45" t="s">
        <v>24</v>
      </c>
    </row>
    <row r="187" spans="1:19" s="45" customFormat="1" ht="15.75" hidden="1">
      <c r="A187" s="31">
        <v>336</v>
      </c>
      <c r="B187" s="31" t="s">
        <v>537</v>
      </c>
      <c r="C187" s="31" t="s">
        <v>538</v>
      </c>
      <c r="D187" s="31"/>
      <c r="E187" s="31"/>
      <c r="F187" s="31"/>
      <c r="G187" s="31">
        <v>8294471235</v>
      </c>
      <c r="H187" s="31" t="s">
        <v>287</v>
      </c>
      <c r="I187" s="43" t="s">
        <v>17</v>
      </c>
      <c r="J187" s="32" t="s">
        <v>514</v>
      </c>
      <c r="K187" s="32">
        <v>550</v>
      </c>
      <c r="L187" s="27">
        <f t="shared" si="10"/>
        <v>1</v>
      </c>
      <c r="R187" s="45" t="s">
        <v>28</v>
      </c>
      <c r="S187" s="45" t="s">
        <v>24</v>
      </c>
    </row>
    <row r="188" spans="1:19" s="45" customFormat="1" ht="15.75" hidden="1">
      <c r="A188" s="31">
        <v>772</v>
      </c>
      <c r="B188" s="31" t="s">
        <v>539</v>
      </c>
      <c r="C188" s="31" t="s">
        <v>540</v>
      </c>
      <c r="D188" s="31"/>
      <c r="E188" s="31"/>
      <c r="F188" s="31"/>
      <c r="G188" s="31"/>
      <c r="H188" s="31" t="s">
        <v>33</v>
      </c>
      <c r="I188" s="43" t="s">
        <v>17</v>
      </c>
      <c r="J188" s="32" t="s">
        <v>514</v>
      </c>
      <c r="K188" s="32">
        <v>475</v>
      </c>
      <c r="L188" s="27">
        <f t="shared" si="10"/>
        <v>1</v>
      </c>
      <c r="M188" s="61" t="s">
        <v>541</v>
      </c>
      <c r="R188" s="45" t="s">
        <v>28</v>
      </c>
      <c r="S188" s="45" t="s">
        <v>24</v>
      </c>
    </row>
    <row r="189" spans="1:19" s="45" customFormat="1" ht="15.75" hidden="1">
      <c r="A189" s="31">
        <v>299</v>
      </c>
      <c r="B189" s="31" t="s">
        <v>542</v>
      </c>
      <c r="C189" s="31" t="s">
        <v>240</v>
      </c>
      <c r="D189" s="31"/>
      <c r="E189" s="31"/>
      <c r="G189" s="31" t="s">
        <v>543</v>
      </c>
      <c r="H189" s="31" t="s">
        <v>231</v>
      </c>
      <c r="I189" s="43" t="s">
        <v>213</v>
      </c>
      <c r="J189" s="32" t="s">
        <v>514</v>
      </c>
      <c r="K189" s="32">
        <v>475</v>
      </c>
      <c r="L189" s="27">
        <f t="shared" si="10"/>
        <v>2</v>
      </c>
      <c r="R189" s="45" t="s">
        <v>19</v>
      </c>
      <c r="S189" s="45" t="s">
        <v>24</v>
      </c>
    </row>
    <row r="190" spans="1:19" s="45" customFormat="1" ht="15.75" hidden="1">
      <c r="A190" s="31">
        <v>520</v>
      </c>
      <c r="B190" s="31" t="s">
        <v>544</v>
      </c>
      <c r="C190" s="31" t="s">
        <v>80</v>
      </c>
      <c r="D190" s="31"/>
      <c r="E190" s="31"/>
      <c r="F190" s="31"/>
      <c r="G190" s="31">
        <v>9955038293</v>
      </c>
      <c r="H190" s="31" t="s">
        <v>66</v>
      </c>
      <c r="I190" s="43" t="s">
        <v>43</v>
      </c>
      <c r="J190" s="32" t="s">
        <v>514</v>
      </c>
      <c r="K190" s="32">
        <v>525</v>
      </c>
      <c r="L190" s="27">
        <f t="shared" si="10"/>
        <v>3</v>
      </c>
      <c r="R190" s="45" t="s">
        <v>19</v>
      </c>
      <c r="S190" s="45" t="s">
        <v>24</v>
      </c>
    </row>
    <row r="191" spans="1:19" s="45" customFormat="1" ht="15.75" hidden="1">
      <c r="A191" s="31">
        <v>626</v>
      </c>
      <c r="B191" s="31" t="s">
        <v>545</v>
      </c>
      <c r="C191" s="31" t="s">
        <v>546</v>
      </c>
      <c r="D191" s="31"/>
      <c r="E191" s="31"/>
      <c r="F191" s="31">
        <v>9670977104</v>
      </c>
      <c r="G191" s="31">
        <v>9523387769</v>
      </c>
      <c r="H191" s="31" t="s">
        <v>547</v>
      </c>
      <c r="I191" s="43" t="s">
        <v>214</v>
      </c>
      <c r="J191" s="32" t="s">
        <v>514</v>
      </c>
      <c r="K191" s="32">
        <v>550</v>
      </c>
      <c r="L191" s="27">
        <f t="shared" si="10"/>
        <v>1</v>
      </c>
      <c r="R191" s="45" t="s">
        <v>28</v>
      </c>
      <c r="S191" s="45" t="s">
        <v>20</v>
      </c>
    </row>
    <row r="192" spans="1:19" s="45" customFormat="1" hidden="1">
      <c r="A192" s="98">
        <v>197</v>
      </c>
      <c r="B192" s="98" t="s">
        <v>548</v>
      </c>
      <c r="C192" s="98" t="s">
        <v>549</v>
      </c>
      <c r="D192" s="98"/>
      <c r="E192" s="98"/>
      <c r="F192" s="98"/>
      <c r="G192" s="31">
        <v>9934018102</v>
      </c>
      <c r="H192" s="31" t="s">
        <v>379</v>
      </c>
      <c r="I192" s="43" t="s">
        <v>210</v>
      </c>
      <c r="J192" s="32" t="s">
        <v>514</v>
      </c>
      <c r="K192" s="32">
        <v>500</v>
      </c>
      <c r="L192" s="27">
        <f t="shared" si="10"/>
        <v>2</v>
      </c>
      <c r="R192" s="45" t="s">
        <v>28</v>
      </c>
      <c r="S192" s="45" t="s">
        <v>20</v>
      </c>
    </row>
    <row r="193" spans="1:19" s="45" customFormat="1" ht="15.75">
      <c r="A193" s="31">
        <v>122</v>
      </c>
      <c r="B193" s="31" t="s">
        <v>550</v>
      </c>
      <c r="C193" s="31" t="s">
        <v>551</v>
      </c>
      <c r="D193" s="31"/>
      <c r="E193" s="31"/>
      <c r="F193" s="31"/>
      <c r="G193" s="31">
        <v>9572364359</v>
      </c>
      <c r="H193" s="31" t="s">
        <v>36</v>
      </c>
      <c r="I193" s="43" t="s">
        <v>37</v>
      </c>
      <c r="J193" s="32" t="s">
        <v>514</v>
      </c>
      <c r="K193" s="32">
        <v>375</v>
      </c>
      <c r="L193" s="27">
        <f t="shared" si="10"/>
        <v>2</v>
      </c>
      <c r="R193" s="45" t="s">
        <v>19</v>
      </c>
      <c r="S193" s="45" t="s">
        <v>24</v>
      </c>
    </row>
    <row r="194" spans="1:19" s="45" customFormat="1" ht="15.75" hidden="1">
      <c r="A194" s="31">
        <v>674</v>
      </c>
      <c r="B194" s="31" t="s">
        <v>552</v>
      </c>
      <c r="C194" s="31" t="s">
        <v>553</v>
      </c>
      <c r="D194" s="31"/>
      <c r="E194" s="31"/>
      <c r="F194" s="31">
        <v>8002063599</v>
      </c>
      <c r="G194" s="31">
        <v>8789893788</v>
      </c>
      <c r="H194" s="31" t="s">
        <v>48</v>
      </c>
      <c r="I194" s="43" t="s">
        <v>17</v>
      </c>
      <c r="J194" s="32" t="s">
        <v>514</v>
      </c>
      <c r="K194" s="32">
        <v>475</v>
      </c>
      <c r="L194" s="27">
        <f t="shared" si="10"/>
        <v>2</v>
      </c>
      <c r="R194" s="45" t="s">
        <v>28</v>
      </c>
      <c r="S194" s="45" t="s">
        <v>24</v>
      </c>
    </row>
    <row r="195" spans="1:19" s="45" customFormat="1" ht="15.75" hidden="1">
      <c r="A195" s="31">
        <v>541</v>
      </c>
      <c r="B195" s="31" t="s">
        <v>554</v>
      </c>
      <c r="C195" s="31" t="s">
        <v>555</v>
      </c>
      <c r="D195" s="31"/>
      <c r="E195" s="31"/>
      <c r="F195" s="31"/>
      <c r="G195" s="31">
        <v>8083616245</v>
      </c>
      <c r="H195" s="31" t="s">
        <v>27</v>
      </c>
      <c r="I195" s="43" t="s">
        <v>17</v>
      </c>
      <c r="J195" s="32" t="s">
        <v>514</v>
      </c>
      <c r="K195" s="32">
        <v>475</v>
      </c>
      <c r="L195" s="27">
        <f t="shared" si="10"/>
        <v>1</v>
      </c>
      <c r="R195" s="45" t="s">
        <v>28</v>
      </c>
      <c r="S195" s="45" t="s">
        <v>24</v>
      </c>
    </row>
    <row r="196" spans="1:19" s="45" customFormat="1" ht="15.75" hidden="1">
      <c r="A196" s="31">
        <v>546</v>
      </c>
      <c r="B196" s="31" t="s">
        <v>556</v>
      </c>
      <c r="C196" s="31" t="s">
        <v>250</v>
      </c>
      <c r="D196" s="31"/>
      <c r="E196" s="31"/>
      <c r="F196" s="31"/>
      <c r="G196" s="31">
        <v>8084444525</v>
      </c>
      <c r="H196" s="31" t="s">
        <v>115</v>
      </c>
      <c r="I196" s="43" t="s">
        <v>43</v>
      </c>
      <c r="J196" s="32" t="s">
        <v>514</v>
      </c>
      <c r="K196" s="32">
        <v>350</v>
      </c>
      <c r="L196" s="27">
        <f t="shared" si="10"/>
        <v>2</v>
      </c>
      <c r="R196" s="45" t="s">
        <v>28</v>
      </c>
      <c r="S196" s="45" t="s">
        <v>24</v>
      </c>
    </row>
    <row r="197" spans="1:19" s="30" customFormat="1" ht="15.75" hidden="1">
      <c r="A197" s="31">
        <v>571</v>
      </c>
      <c r="B197" s="31" t="s">
        <v>557</v>
      </c>
      <c r="C197" s="31" t="s">
        <v>558</v>
      </c>
      <c r="D197" s="31"/>
      <c r="E197" s="31"/>
      <c r="F197" s="31"/>
      <c r="G197" s="31">
        <v>9162557380</v>
      </c>
      <c r="H197" s="31" t="s">
        <v>95</v>
      </c>
      <c r="I197" s="43" t="s">
        <v>17</v>
      </c>
      <c r="J197" s="32" t="s">
        <v>514</v>
      </c>
      <c r="K197" s="32">
        <v>475</v>
      </c>
      <c r="L197" s="27">
        <f t="shared" si="10"/>
        <v>1</v>
      </c>
      <c r="R197" s="45" t="s">
        <v>28</v>
      </c>
      <c r="S197" s="45" t="s">
        <v>24</v>
      </c>
    </row>
    <row r="198" spans="1:19" s="45" customFormat="1" ht="15.75" hidden="1">
      <c r="A198" s="31">
        <v>666</v>
      </c>
      <c r="B198" s="31" t="s">
        <v>559</v>
      </c>
      <c r="C198" s="31" t="s">
        <v>560</v>
      </c>
      <c r="D198" s="31"/>
      <c r="E198" s="31"/>
      <c r="F198" s="31">
        <v>8709085653</v>
      </c>
      <c r="G198" s="31"/>
      <c r="H198" s="31" t="s">
        <v>33</v>
      </c>
      <c r="I198" s="43" t="s">
        <v>17</v>
      </c>
      <c r="J198" s="32" t="s">
        <v>514</v>
      </c>
      <c r="K198" s="32">
        <v>475</v>
      </c>
      <c r="L198" s="27">
        <f t="shared" si="10"/>
        <v>1</v>
      </c>
      <c r="R198" s="45" t="s">
        <v>28</v>
      </c>
      <c r="S198" s="45" t="s">
        <v>24</v>
      </c>
    </row>
    <row r="199" spans="1:19" s="45" customFormat="1" ht="15.75" hidden="1">
      <c r="A199" s="31">
        <v>564</v>
      </c>
      <c r="B199" s="31" t="s">
        <v>561</v>
      </c>
      <c r="C199" s="31" t="s">
        <v>562</v>
      </c>
      <c r="D199" s="31"/>
      <c r="E199" s="31"/>
      <c r="F199" s="31"/>
      <c r="G199" s="31">
        <v>9939491243</v>
      </c>
      <c r="H199" s="31" t="s">
        <v>563</v>
      </c>
      <c r="I199" s="43" t="s">
        <v>43</v>
      </c>
      <c r="J199" s="32" t="s">
        <v>514</v>
      </c>
      <c r="K199" s="32">
        <v>550</v>
      </c>
      <c r="L199" s="27">
        <f t="shared" si="10"/>
        <v>2</v>
      </c>
      <c r="R199" s="45" t="s">
        <v>19</v>
      </c>
      <c r="S199" s="45" t="s">
        <v>24</v>
      </c>
    </row>
    <row r="200" spans="1:19" s="45" customFormat="1" ht="15.75" hidden="1">
      <c r="A200" s="31">
        <v>280</v>
      </c>
      <c r="B200" s="31" t="s">
        <v>564</v>
      </c>
      <c r="C200" s="31" t="s">
        <v>306</v>
      </c>
      <c r="D200" s="31"/>
      <c r="E200" s="31"/>
      <c r="F200" s="31"/>
      <c r="G200" s="31">
        <v>7654142973</v>
      </c>
      <c r="H200" s="31" t="s">
        <v>307</v>
      </c>
      <c r="I200" s="43" t="s">
        <v>213</v>
      </c>
      <c r="J200" s="32" t="s">
        <v>514</v>
      </c>
      <c r="K200" s="32">
        <v>475</v>
      </c>
      <c r="L200" s="27">
        <f t="shared" si="10"/>
        <v>2</v>
      </c>
      <c r="R200" s="45" t="s">
        <v>19</v>
      </c>
      <c r="S200" s="45" t="s">
        <v>20</v>
      </c>
    </row>
    <row r="201" spans="1:19" s="45" customFormat="1" ht="15.75">
      <c r="A201" s="33">
        <v>387</v>
      </c>
      <c r="B201" s="33" t="s">
        <v>565</v>
      </c>
      <c r="C201" s="33" t="s">
        <v>566</v>
      </c>
      <c r="D201" s="33"/>
      <c r="E201" s="33" t="s">
        <v>51</v>
      </c>
      <c r="F201" s="33"/>
      <c r="G201" s="33">
        <v>8084045424</v>
      </c>
      <c r="H201" s="33" t="s">
        <v>567</v>
      </c>
      <c r="I201" s="43" t="s">
        <v>37</v>
      </c>
      <c r="J201" s="34" t="s">
        <v>514</v>
      </c>
      <c r="K201" s="34">
        <v>500</v>
      </c>
      <c r="L201" s="27">
        <f t="shared" si="10"/>
        <v>1</v>
      </c>
      <c r="R201" s="45" t="s">
        <v>28</v>
      </c>
      <c r="S201" s="45" t="s">
        <v>24</v>
      </c>
    </row>
    <row r="202" spans="1:19" s="45" customFormat="1" ht="15.75">
      <c r="A202" s="31">
        <v>256</v>
      </c>
      <c r="B202" s="31" t="s">
        <v>568</v>
      </c>
      <c r="C202" s="31" t="s">
        <v>131</v>
      </c>
      <c r="D202" s="31"/>
      <c r="E202" s="31"/>
      <c r="F202" s="31"/>
      <c r="G202" s="31">
        <v>9006480198</v>
      </c>
      <c r="H202" s="31" t="s">
        <v>36</v>
      </c>
      <c r="I202" s="43" t="s">
        <v>37</v>
      </c>
      <c r="J202" s="32" t="s">
        <v>514</v>
      </c>
      <c r="K202" s="32">
        <v>375</v>
      </c>
      <c r="L202" s="27">
        <f t="shared" si="10"/>
        <v>2</v>
      </c>
      <c r="R202" s="45" t="s">
        <v>28</v>
      </c>
      <c r="S202" s="45" t="s">
        <v>20</v>
      </c>
    </row>
    <row r="203" spans="1:19" s="45" customFormat="1" ht="15.75" hidden="1">
      <c r="A203" s="31">
        <v>544</v>
      </c>
      <c r="B203" s="31" t="s">
        <v>569</v>
      </c>
      <c r="C203" s="31" t="s">
        <v>570</v>
      </c>
      <c r="D203" s="31"/>
      <c r="E203" s="31"/>
      <c r="F203" s="31"/>
      <c r="G203" s="31">
        <v>9939009773</v>
      </c>
      <c r="H203" s="31" t="s">
        <v>115</v>
      </c>
      <c r="I203" s="43" t="s">
        <v>43</v>
      </c>
      <c r="J203" s="32" t="s">
        <v>514</v>
      </c>
      <c r="K203" s="32">
        <v>350</v>
      </c>
      <c r="L203" s="27">
        <f t="shared" si="10"/>
        <v>1</v>
      </c>
      <c r="R203" s="45" t="s">
        <v>28</v>
      </c>
      <c r="S203" s="45" t="s">
        <v>20</v>
      </c>
    </row>
    <row r="204" spans="1:19" s="45" customFormat="1" ht="15.75" hidden="1">
      <c r="A204" s="31">
        <v>580</v>
      </c>
      <c r="B204" s="31" t="s">
        <v>571</v>
      </c>
      <c r="C204" s="31" t="s">
        <v>572</v>
      </c>
      <c r="D204" s="31"/>
      <c r="E204" s="31"/>
      <c r="F204" s="31">
        <v>9097086680</v>
      </c>
      <c r="G204" s="31" t="s">
        <v>573</v>
      </c>
      <c r="H204" s="58" t="s">
        <v>574</v>
      </c>
      <c r="I204" s="52" t="s">
        <v>212</v>
      </c>
      <c r="J204" s="32" t="s">
        <v>514</v>
      </c>
      <c r="K204" s="32">
        <v>550</v>
      </c>
      <c r="L204" s="27">
        <f t="shared" si="10"/>
        <v>1</v>
      </c>
      <c r="R204" s="45" t="s">
        <v>19</v>
      </c>
      <c r="S204" s="45" t="s">
        <v>24</v>
      </c>
    </row>
    <row r="205" spans="1:19" s="45" customFormat="1" ht="15.75">
      <c r="A205" s="31">
        <v>292</v>
      </c>
      <c r="B205" s="31" t="s">
        <v>575</v>
      </c>
      <c r="C205" s="31" t="s">
        <v>576</v>
      </c>
      <c r="D205" s="31"/>
      <c r="E205" s="31"/>
      <c r="F205" s="31">
        <v>6207544346</v>
      </c>
      <c r="G205" s="31">
        <v>9934686927</v>
      </c>
      <c r="H205" s="31" t="s">
        <v>36</v>
      </c>
      <c r="I205" s="43" t="s">
        <v>37</v>
      </c>
      <c r="J205" s="32" t="s">
        <v>514</v>
      </c>
      <c r="K205" s="32">
        <v>375</v>
      </c>
      <c r="L205" s="27">
        <f t="shared" si="10"/>
        <v>1</v>
      </c>
      <c r="R205" s="45" t="s">
        <v>28</v>
      </c>
      <c r="S205" s="45" t="s">
        <v>24</v>
      </c>
    </row>
    <row r="206" spans="1:19" s="45" customFormat="1" ht="15.75" hidden="1">
      <c r="A206" s="31">
        <v>780</v>
      </c>
      <c r="B206" s="31" t="s">
        <v>577</v>
      </c>
      <c r="C206" s="31" t="s">
        <v>302</v>
      </c>
      <c r="D206" s="31"/>
      <c r="E206" s="31"/>
      <c r="F206" s="31">
        <v>9934986930</v>
      </c>
      <c r="G206" s="31">
        <v>834069660</v>
      </c>
      <c r="H206" s="31" t="s">
        <v>66</v>
      </c>
      <c r="I206" s="43" t="s">
        <v>43</v>
      </c>
      <c r="J206" s="32" t="s">
        <v>514</v>
      </c>
      <c r="K206" s="32">
        <v>525</v>
      </c>
      <c r="L206" s="27">
        <f t="shared" si="10"/>
        <v>3</v>
      </c>
      <c r="R206" s="45" t="s">
        <v>19</v>
      </c>
      <c r="S206" s="45" t="s">
        <v>24</v>
      </c>
    </row>
    <row r="207" spans="1:19" s="45" customFormat="1" ht="15.75" hidden="1">
      <c r="A207" s="31">
        <v>727</v>
      </c>
      <c r="B207" s="31" t="s">
        <v>578</v>
      </c>
      <c r="C207" s="31" t="s">
        <v>579</v>
      </c>
      <c r="D207" s="31"/>
      <c r="E207" s="31"/>
      <c r="F207" s="31">
        <v>7484991151</v>
      </c>
      <c r="G207" s="31"/>
      <c r="H207" s="57" t="s">
        <v>580</v>
      </c>
      <c r="I207" s="43" t="s">
        <v>214</v>
      </c>
      <c r="J207" s="32" t="s">
        <v>514</v>
      </c>
      <c r="K207" s="32">
        <v>550</v>
      </c>
      <c r="L207" s="27"/>
      <c r="R207" s="45" t="s">
        <v>19</v>
      </c>
      <c r="S207" s="45" t="s">
        <v>24</v>
      </c>
    </row>
    <row r="208" spans="1:19" s="45" customFormat="1" ht="15.75" hidden="1">
      <c r="A208" s="28">
        <v>237</v>
      </c>
      <c r="B208" s="28" t="s">
        <v>581</v>
      </c>
      <c r="C208" s="28" t="s">
        <v>277</v>
      </c>
      <c r="D208" s="28"/>
      <c r="E208" s="28" t="s">
        <v>15</v>
      </c>
      <c r="F208" s="28"/>
      <c r="G208" s="28">
        <v>9163822864</v>
      </c>
      <c r="H208" s="28" t="s">
        <v>100</v>
      </c>
      <c r="I208" s="43" t="s">
        <v>17</v>
      </c>
      <c r="J208" s="29" t="s">
        <v>514</v>
      </c>
      <c r="K208" s="29">
        <v>475</v>
      </c>
      <c r="L208" s="27">
        <f t="shared" ref="L208:L219" si="11">COUNTIF($C$15:$C$338,C208)</f>
        <v>3</v>
      </c>
      <c r="R208" s="45" t="s">
        <v>28</v>
      </c>
      <c r="S208" s="45" t="s">
        <v>24</v>
      </c>
    </row>
    <row r="209" spans="1:19" s="45" customFormat="1" ht="15.75" hidden="1">
      <c r="A209" s="31">
        <v>229</v>
      </c>
      <c r="B209" s="31" t="s">
        <v>582</v>
      </c>
      <c r="C209" s="31" t="s">
        <v>346</v>
      </c>
      <c r="D209" s="31"/>
      <c r="E209" s="31"/>
      <c r="F209" s="31"/>
      <c r="G209" s="31">
        <v>9931878650</v>
      </c>
      <c r="H209" s="31" t="s">
        <v>110</v>
      </c>
      <c r="I209" s="43" t="s">
        <v>43</v>
      </c>
      <c r="J209" s="32" t="s">
        <v>514</v>
      </c>
      <c r="K209" s="32">
        <v>350</v>
      </c>
      <c r="L209" s="27">
        <f t="shared" si="11"/>
        <v>2</v>
      </c>
      <c r="R209" s="45" t="s">
        <v>28</v>
      </c>
      <c r="S209" s="45" t="s">
        <v>20</v>
      </c>
    </row>
    <row r="210" spans="1:19" s="45" customFormat="1" ht="15.75" hidden="1">
      <c r="A210" s="31">
        <v>254</v>
      </c>
      <c r="B210" s="31" t="s">
        <v>583</v>
      </c>
      <c r="C210" s="31" t="s">
        <v>584</v>
      </c>
      <c r="D210" s="31"/>
      <c r="E210" s="31"/>
      <c r="F210" s="31"/>
      <c r="G210" s="31">
        <v>7294092900</v>
      </c>
      <c r="H210" s="31" t="s">
        <v>231</v>
      </c>
      <c r="I210" s="43" t="s">
        <v>213</v>
      </c>
      <c r="J210" s="32" t="s">
        <v>514</v>
      </c>
      <c r="K210" s="32">
        <v>475</v>
      </c>
      <c r="L210" s="27">
        <f t="shared" si="11"/>
        <v>1</v>
      </c>
      <c r="R210" s="45" t="s">
        <v>19</v>
      </c>
      <c r="S210" s="45" t="s">
        <v>24</v>
      </c>
    </row>
    <row r="211" spans="1:19" s="45" customFormat="1" hidden="1">
      <c r="A211" s="98">
        <v>195</v>
      </c>
      <c r="B211" s="98" t="s">
        <v>585</v>
      </c>
      <c r="C211" s="98" t="s">
        <v>549</v>
      </c>
      <c r="D211" s="98"/>
      <c r="E211" s="98"/>
      <c r="F211" s="98">
        <v>8789241410</v>
      </c>
      <c r="G211" s="31">
        <v>9934018102</v>
      </c>
      <c r="H211" s="31" t="s">
        <v>379</v>
      </c>
      <c r="I211" s="43" t="s">
        <v>210</v>
      </c>
      <c r="J211" s="32" t="s">
        <v>514</v>
      </c>
      <c r="K211" s="32">
        <v>500</v>
      </c>
      <c r="L211" s="27">
        <f t="shared" si="11"/>
        <v>2</v>
      </c>
      <c r="R211" s="45" t="s">
        <v>28</v>
      </c>
      <c r="S211" s="45" t="s">
        <v>20</v>
      </c>
    </row>
    <row r="212" spans="1:19" s="45" customFormat="1" ht="15.75" hidden="1">
      <c r="A212" s="31">
        <v>525</v>
      </c>
      <c r="B212" s="31" t="s">
        <v>586</v>
      </c>
      <c r="C212" s="31" t="s">
        <v>587</v>
      </c>
      <c r="D212" s="31"/>
      <c r="E212" s="31"/>
      <c r="F212" s="31"/>
      <c r="G212" s="31">
        <v>9144013269</v>
      </c>
      <c r="H212" s="31" t="s">
        <v>100</v>
      </c>
      <c r="I212" s="43" t="s">
        <v>17</v>
      </c>
      <c r="J212" s="32" t="s">
        <v>514</v>
      </c>
      <c r="K212" s="32">
        <v>475</v>
      </c>
      <c r="L212" s="27">
        <f t="shared" si="11"/>
        <v>1</v>
      </c>
      <c r="R212" s="45" t="s">
        <v>28</v>
      </c>
      <c r="S212" s="45" t="s">
        <v>24</v>
      </c>
    </row>
    <row r="213" spans="1:19" s="45" customFormat="1" ht="15.75" hidden="1">
      <c r="A213" s="31">
        <v>372</v>
      </c>
      <c r="B213" s="31" t="s">
        <v>588</v>
      </c>
      <c r="C213" s="31" t="s">
        <v>589</v>
      </c>
      <c r="D213" s="31"/>
      <c r="E213" s="31"/>
      <c r="F213" s="31"/>
      <c r="G213" s="31">
        <v>9507224349</v>
      </c>
      <c r="H213" s="31" t="s">
        <v>42</v>
      </c>
      <c r="I213" s="43" t="s">
        <v>43</v>
      </c>
      <c r="J213" s="32" t="s">
        <v>590</v>
      </c>
      <c r="K213" s="32">
        <v>450</v>
      </c>
      <c r="L213" s="27">
        <f t="shared" si="11"/>
        <v>1</v>
      </c>
      <c r="R213" s="45" t="s">
        <v>28</v>
      </c>
      <c r="S213" s="45" t="s">
        <v>24</v>
      </c>
    </row>
    <row r="214" spans="1:19" s="45" customFormat="1" ht="15.75" hidden="1">
      <c r="A214" s="31">
        <v>281</v>
      </c>
      <c r="B214" s="31" t="s">
        <v>591</v>
      </c>
      <c r="C214" s="31" t="s">
        <v>407</v>
      </c>
      <c r="D214" s="31"/>
      <c r="E214" s="31"/>
      <c r="F214" s="31">
        <v>9955062523</v>
      </c>
      <c r="G214" s="31">
        <v>7654142973</v>
      </c>
      <c r="H214" s="31" t="s">
        <v>307</v>
      </c>
      <c r="I214" s="43" t="s">
        <v>213</v>
      </c>
      <c r="J214" s="32" t="s">
        <v>590</v>
      </c>
      <c r="K214" s="32">
        <v>475</v>
      </c>
      <c r="L214" s="27">
        <f t="shared" si="11"/>
        <v>2</v>
      </c>
      <c r="R214" s="45" t="s">
        <v>19</v>
      </c>
      <c r="S214" s="45" t="s">
        <v>24</v>
      </c>
    </row>
    <row r="215" spans="1:19" s="45" customFormat="1" ht="15.75" hidden="1">
      <c r="A215" s="31">
        <v>306</v>
      </c>
      <c r="B215" s="31" t="s">
        <v>592</v>
      </c>
      <c r="C215" s="31" t="s">
        <v>41</v>
      </c>
      <c r="D215" s="31"/>
      <c r="E215" s="31"/>
      <c r="F215" s="31"/>
      <c r="G215" s="31">
        <v>9973925374</v>
      </c>
      <c r="H215" s="31" t="s">
        <v>42</v>
      </c>
      <c r="I215" s="43" t="s">
        <v>43</v>
      </c>
      <c r="J215" s="32" t="s">
        <v>590</v>
      </c>
      <c r="K215" s="32">
        <v>450</v>
      </c>
      <c r="L215" s="27">
        <f t="shared" si="11"/>
        <v>3</v>
      </c>
      <c r="R215" s="45" t="s">
        <v>28</v>
      </c>
      <c r="S215" s="45" t="s">
        <v>20</v>
      </c>
    </row>
    <row r="216" spans="1:19" s="45" customFormat="1" ht="15.75" hidden="1">
      <c r="A216" s="33">
        <v>568</v>
      </c>
      <c r="B216" s="33" t="s">
        <v>593</v>
      </c>
      <c r="C216" s="33" t="s">
        <v>594</v>
      </c>
      <c r="D216" s="33"/>
      <c r="E216" s="33" t="s">
        <v>51</v>
      </c>
      <c r="F216" s="33"/>
      <c r="G216" s="33">
        <v>9262979098</v>
      </c>
      <c r="H216" s="33" t="s">
        <v>42</v>
      </c>
      <c r="I216" s="43" t="s">
        <v>43</v>
      </c>
      <c r="J216" s="34" t="s">
        <v>590</v>
      </c>
      <c r="K216" s="34">
        <v>450</v>
      </c>
      <c r="L216" s="27">
        <f t="shared" si="11"/>
        <v>1</v>
      </c>
      <c r="R216" s="45" t="s">
        <v>28</v>
      </c>
      <c r="S216" s="45" t="s">
        <v>24</v>
      </c>
    </row>
    <row r="217" spans="1:19" s="45" customFormat="1" ht="15.75">
      <c r="A217" s="31">
        <v>291</v>
      </c>
      <c r="B217" s="31" t="s">
        <v>595</v>
      </c>
      <c r="C217" s="31" t="s">
        <v>136</v>
      </c>
      <c r="D217" s="31"/>
      <c r="E217" s="31"/>
      <c r="F217" s="31"/>
      <c r="G217" s="31">
        <v>9931136587</v>
      </c>
      <c r="H217" s="31" t="s">
        <v>36</v>
      </c>
      <c r="I217" s="43" t="s">
        <v>37</v>
      </c>
      <c r="J217" s="32" t="s">
        <v>590</v>
      </c>
      <c r="K217" s="32">
        <v>375</v>
      </c>
      <c r="L217" s="27">
        <f t="shared" si="11"/>
        <v>3</v>
      </c>
      <c r="R217" s="45" t="s">
        <v>28</v>
      </c>
      <c r="S217" s="45" t="s">
        <v>24</v>
      </c>
    </row>
    <row r="218" spans="1:19" s="45" customFormat="1" ht="15.75" hidden="1">
      <c r="A218" s="31">
        <v>332</v>
      </c>
      <c r="B218" s="31" t="s">
        <v>596</v>
      </c>
      <c r="C218" s="31" t="s">
        <v>279</v>
      </c>
      <c r="D218" s="31"/>
      <c r="E218" s="31"/>
      <c r="F218" s="31"/>
      <c r="G218" s="31">
        <v>8987229201</v>
      </c>
      <c r="H218" s="31" t="s">
        <v>42</v>
      </c>
      <c r="I218" s="43" t="s">
        <v>43</v>
      </c>
      <c r="J218" s="32" t="s">
        <v>590</v>
      </c>
      <c r="K218" s="32">
        <v>450</v>
      </c>
      <c r="L218" s="27">
        <f t="shared" si="11"/>
        <v>2</v>
      </c>
      <c r="R218" s="45" t="s">
        <v>28</v>
      </c>
      <c r="S218" s="45" t="s">
        <v>24</v>
      </c>
    </row>
    <row r="219" spans="1:19" s="45" customFormat="1" hidden="1">
      <c r="A219" s="98">
        <v>232</v>
      </c>
      <c r="B219" s="98" t="s">
        <v>597</v>
      </c>
      <c r="C219" s="98" t="s">
        <v>598</v>
      </c>
      <c r="D219" s="98"/>
      <c r="E219" s="98"/>
      <c r="F219" s="98"/>
      <c r="G219" s="31">
        <v>9801776461</v>
      </c>
      <c r="H219" s="31" t="s">
        <v>100</v>
      </c>
      <c r="I219" s="43" t="s">
        <v>210</v>
      </c>
      <c r="J219" s="32" t="s">
        <v>590</v>
      </c>
      <c r="K219" s="32">
        <v>475</v>
      </c>
      <c r="L219" s="27">
        <f t="shared" si="11"/>
        <v>1</v>
      </c>
      <c r="R219" s="45" t="s">
        <v>19</v>
      </c>
      <c r="S219" s="45" t="s">
        <v>24</v>
      </c>
    </row>
    <row r="220" spans="1:19" s="45" customFormat="1" ht="15.75" hidden="1">
      <c r="A220" s="24">
        <v>448</v>
      </c>
      <c r="B220" s="24" t="s">
        <v>599</v>
      </c>
      <c r="C220" s="24" t="s">
        <v>600</v>
      </c>
      <c r="D220" s="24"/>
      <c r="E220" s="44"/>
      <c r="F220" s="44"/>
      <c r="G220" s="24">
        <v>9199054017</v>
      </c>
      <c r="H220" s="24" t="s">
        <v>517</v>
      </c>
      <c r="I220" s="43" t="s">
        <v>214</v>
      </c>
      <c r="J220" s="32" t="s">
        <v>590</v>
      </c>
      <c r="K220" s="32">
        <v>500</v>
      </c>
      <c r="L220" s="27"/>
    </row>
    <row r="221" spans="1:19" s="45" customFormat="1" ht="15.75">
      <c r="A221" s="31">
        <v>138</v>
      </c>
      <c r="B221" s="31" t="s">
        <v>601</v>
      </c>
      <c r="C221" s="31" t="s">
        <v>551</v>
      </c>
      <c r="D221" s="31"/>
      <c r="E221" s="31"/>
      <c r="F221" s="31"/>
      <c r="G221" s="31">
        <v>9572364359</v>
      </c>
      <c r="H221" s="31" t="s">
        <v>36</v>
      </c>
      <c r="I221" s="43" t="s">
        <v>37</v>
      </c>
      <c r="J221" s="32" t="s">
        <v>590</v>
      </c>
      <c r="K221" s="32">
        <v>375</v>
      </c>
      <c r="L221" s="27">
        <f t="shared" ref="L221:L252" si="12">COUNTIF($C$15:$C$338,C221)</f>
        <v>2</v>
      </c>
      <c r="R221" s="45" t="s">
        <v>28</v>
      </c>
      <c r="S221" s="45" t="s">
        <v>20</v>
      </c>
    </row>
    <row r="222" spans="1:19" s="45" customFormat="1" ht="15.75" hidden="1">
      <c r="A222" s="31">
        <v>378</v>
      </c>
      <c r="B222" s="31" t="s">
        <v>602</v>
      </c>
      <c r="C222" s="31" t="s">
        <v>389</v>
      </c>
      <c r="D222" s="31"/>
      <c r="E222" s="31"/>
      <c r="F222" s="31"/>
      <c r="G222" s="31">
        <v>9431412010</v>
      </c>
      <c r="H222" s="31" t="s">
        <v>139</v>
      </c>
      <c r="I222" s="43" t="s">
        <v>17</v>
      </c>
      <c r="J222" s="32" t="s">
        <v>590</v>
      </c>
      <c r="K222" s="32">
        <v>475</v>
      </c>
      <c r="L222" s="27">
        <f t="shared" si="12"/>
        <v>2</v>
      </c>
      <c r="R222" s="45" t="s">
        <v>28</v>
      </c>
      <c r="S222" s="45" t="s">
        <v>20</v>
      </c>
    </row>
    <row r="223" spans="1:19" s="45" customFormat="1" ht="15.75" hidden="1">
      <c r="A223" s="31">
        <v>611</v>
      </c>
      <c r="B223" s="31" t="s">
        <v>603</v>
      </c>
      <c r="C223" s="31" t="s">
        <v>462</v>
      </c>
      <c r="D223" s="31"/>
      <c r="E223" s="31"/>
      <c r="F223" s="31">
        <v>9955193925</v>
      </c>
      <c r="G223" s="31">
        <v>9955193925</v>
      </c>
      <c r="H223" s="31" t="s">
        <v>324</v>
      </c>
      <c r="I223" s="43" t="s">
        <v>43</v>
      </c>
      <c r="J223" s="32" t="s">
        <v>590</v>
      </c>
      <c r="K223" s="32">
        <v>550</v>
      </c>
      <c r="L223" s="27">
        <f t="shared" si="12"/>
        <v>2</v>
      </c>
      <c r="R223" s="45" t="s">
        <v>28</v>
      </c>
      <c r="S223" s="45" t="s">
        <v>24</v>
      </c>
    </row>
    <row r="224" spans="1:19" s="45" customFormat="1" ht="15.75" hidden="1">
      <c r="A224" s="31">
        <v>645</v>
      </c>
      <c r="B224" s="31" t="s">
        <v>604</v>
      </c>
      <c r="C224" s="31" t="s">
        <v>605</v>
      </c>
      <c r="D224" s="31"/>
      <c r="E224" s="31"/>
      <c r="F224" s="31">
        <v>6206587315</v>
      </c>
      <c r="G224" s="31">
        <v>7209216900</v>
      </c>
      <c r="H224" s="31" t="s">
        <v>42</v>
      </c>
      <c r="I224" s="43" t="s">
        <v>43</v>
      </c>
      <c r="J224" s="32" t="s">
        <v>590</v>
      </c>
      <c r="K224" s="32">
        <v>450</v>
      </c>
      <c r="L224" s="27">
        <f t="shared" si="12"/>
        <v>1</v>
      </c>
      <c r="R224" s="45" t="s">
        <v>28</v>
      </c>
      <c r="S224" s="45" t="s">
        <v>24</v>
      </c>
    </row>
    <row r="225" spans="1:19" s="45" customFormat="1" ht="15.75" hidden="1">
      <c r="A225" s="31">
        <v>337</v>
      </c>
      <c r="B225" s="31" t="s">
        <v>606</v>
      </c>
      <c r="C225" s="31" t="s">
        <v>425</v>
      </c>
      <c r="D225" s="31"/>
      <c r="E225" s="31"/>
      <c r="F225" s="31"/>
      <c r="G225" s="31">
        <v>8581000255</v>
      </c>
      <c r="H225" s="31" t="s">
        <v>287</v>
      </c>
      <c r="I225" s="43" t="s">
        <v>17</v>
      </c>
      <c r="J225" s="32" t="s">
        <v>590</v>
      </c>
      <c r="K225" s="32">
        <v>550</v>
      </c>
      <c r="L225" s="27">
        <f t="shared" si="12"/>
        <v>2</v>
      </c>
      <c r="R225" s="45" t="s">
        <v>28</v>
      </c>
      <c r="S225" s="45" t="s">
        <v>20</v>
      </c>
    </row>
    <row r="226" spans="1:19" s="45" customFormat="1" ht="15.75" hidden="1">
      <c r="A226" s="31">
        <v>258</v>
      </c>
      <c r="B226" s="31" t="s">
        <v>607</v>
      </c>
      <c r="C226" s="31" t="s">
        <v>608</v>
      </c>
      <c r="D226" s="31"/>
      <c r="E226" s="31"/>
      <c r="F226" s="31"/>
      <c r="G226" s="31">
        <v>9525140300</v>
      </c>
      <c r="H226" s="31" t="s">
        <v>42</v>
      </c>
      <c r="I226" s="43" t="s">
        <v>43</v>
      </c>
      <c r="J226" s="32" t="s">
        <v>590</v>
      </c>
      <c r="K226" s="32">
        <v>450</v>
      </c>
      <c r="L226" s="27">
        <f t="shared" si="12"/>
        <v>1</v>
      </c>
      <c r="R226" s="45" t="s">
        <v>28</v>
      </c>
      <c r="S226" s="45" t="s">
        <v>24</v>
      </c>
    </row>
    <row r="227" spans="1:19" s="45" customFormat="1" ht="15.75" hidden="1">
      <c r="A227" s="31">
        <v>698</v>
      </c>
      <c r="B227" s="31" t="s">
        <v>609</v>
      </c>
      <c r="C227" s="31" t="s">
        <v>610</v>
      </c>
      <c r="D227" s="31"/>
      <c r="E227" s="31"/>
      <c r="F227" s="31">
        <v>9199709328</v>
      </c>
      <c r="G227" s="31">
        <v>7319641353</v>
      </c>
      <c r="H227" s="31" t="s">
        <v>48</v>
      </c>
      <c r="I227" s="43" t="s">
        <v>17</v>
      </c>
      <c r="J227" s="32" t="s">
        <v>590</v>
      </c>
      <c r="K227" s="32">
        <v>475</v>
      </c>
      <c r="L227" s="27">
        <f t="shared" si="12"/>
        <v>1</v>
      </c>
      <c r="R227" s="45" t="s">
        <v>28</v>
      </c>
      <c r="S227" s="45" t="s">
        <v>24</v>
      </c>
    </row>
    <row r="228" spans="1:19" s="45" customFormat="1" ht="15.75" hidden="1">
      <c r="A228" s="31">
        <v>342</v>
      </c>
      <c r="B228" s="31" t="s">
        <v>611</v>
      </c>
      <c r="C228" s="31" t="s">
        <v>468</v>
      </c>
      <c r="D228" s="31"/>
      <c r="E228" s="31"/>
      <c r="F228" s="31"/>
      <c r="G228" s="31">
        <v>8294348584</v>
      </c>
      <c r="H228" s="31" t="s">
        <v>469</v>
      </c>
      <c r="I228" s="43" t="s">
        <v>213</v>
      </c>
      <c r="J228" s="32" t="s">
        <v>590</v>
      </c>
      <c r="K228" s="32">
        <v>550</v>
      </c>
      <c r="L228" s="27">
        <f t="shared" si="12"/>
        <v>2</v>
      </c>
      <c r="R228" s="45" t="s">
        <v>28</v>
      </c>
      <c r="S228" s="45" t="s">
        <v>24</v>
      </c>
    </row>
    <row r="229" spans="1:19" s="45" customFormat="1" ht="15.75" hidden="1">
      <c r="A229" s="31">
        <v>371</v>
      </c>
      <c r="B229" s="31" t="s">
        <v>612</v>
      </c>
      <c r="C229" s="31" t="s">
        <v>613</v>
      </c>
      <c r="D229" s="31"/>
      <c r="E229" s="31"/>
      <c r="F229" s="31"/>
      <c r="G229" s="31">
        <v>7632841296</v>
      </c>
      <c r="H229" s="31" t="s">
        <v>319</v>
      </c>
      <c r="I229" s="43" t="s">
        <v>17</v>
      </c>
      <c r="J229" s="32" t="s">
        <v>590</v>
      </c>
      <c r="K229" s="32">
        <v>475</v>
      </c>
      <c r="L229" s="27">
        <f t="shared" si="12"/>
        <v>1</v>
      </c>
      <c r="R229" s="45" t="s">
        <v>28</v>
      </c>
      <c r="S229" s="45" t="s">
        <v>24</v>
      </c>
    </row>
    <row r="230" spans="1:19" s="45" customFormat="1" ht="15.75" hidden="1">
      <c r="A230" s="31">
        <v>454</v>
      </c>
      <c r="B230" s="31" t="s">
        <v>614</v>
      </c>
      <c r="C230" s="31" t="s">
        <v>338</v>
      </c>
      <c r="D230" s="31"/>
      <c r="E230" s="31"/>
      <c r="F230" s="31"/>
      <c r="G230" s="31">
        <v>9931064060</v>
      </c>
      <c r="H230" s="31" t="s">
        <v>287</v>
      </c>
      <c r="I230" s="43" t="s">
        <v>17</v>
      </c>
      <c r="J230" s="32" t="s">
        <v>590</v>
      </c>
      <c r="K230" s="32">
        <v>550</v>
      </c>
      <c r="L230" s="27">
        <f t="shared" si="12"/>
        <v>2</v>
      </c>
      <c r="R230" s="45" t="s">
        <v>28</v>
      </c>
      <c r="S230" s="45" t="s">
        <v>24</v>
      </c>
    </row>
    <row r="231" spans="1:19" s="45" customFormat="1" ht="15.75" hidden="1">
      <c r="A231" s="31">
        <v>311</v>
      </c>
      <c r="B231" s="31" t="s">
        <v>615</v>
      </c>
      <c r="C231" s="31" t="s">
        <v>236</v>
      </c>
      <c r="D231" s="31"/>
      <c r="E231" s="31"/>
      <c r="F231" s="31"/>
      <c r="G231" s="31">
        <v>9097883368</v>
      </c>
      <c r="H231" s="31" t="s">
        <v>115</v>
      </c>
      <c r="I231" s="43" t="s">
        <v>43</v>
      </c>
      <c r="J231" s="32" t="s">
        <v>590</v>
      </c>
      <c r="K231" s="32">
        <v>350</v>
      </c>
      <c r="L231" s="27">
        <f t="shared" si="12"/>
        <v>2</v>
      </c>
      <c r="R231" s="45" t="s">
        <v>28</v>
      </c>
      <c r="S231" s="45" t="s">
        <v>24</v>
      </c>
    </row>
    <row r="232" spans="1:19" s="45" customFormat="1" ht="15.75" hidden="1">
      <c r="A232" s="31">
        <v>329</v>
      </c>
      <c r="B232" s="31" t="s">
        <v>616</v>
      </c>
      <c r="C232" s="31" t="s">
        <v>323</v>
      </c>
      <c r="D232" s="31"/>
      <c r="E232" s="31"/>
      <c r="F232" s="31"/>
      <c r="G232" s="31">
        <v>8757499761</v>
      </c>
      <c r="H232" s="31" t="s">
        <v>324</v>
      </c>
      <c r="I232" s="43" t="s">
        <v>43</v>
      </c>
      <c r="J232" s="32" t="s">
        <v>590</v>
      </c>
      <c r="K232" s="32">
        <v>550</v>
      </c>
      <c r="L232" s="27">
        <f t="shared" si="12"/>
        <v>2</v>
      </c>
      <c r="R232" s="45" t="s">
        <v>28</v>
      </c>
      <c r="S232" s="45" t="s">
        <v>24</v>
      </c>
    </row>
    <row r="233" spans="1:19" s="45" customFormat="1" ht="15.75" hidden="1">
      <c r="A233" s="31">
        <v>409</v>
      </c>
      <c r="B233" s="31" t="s">
        <v>617</v>
      </c>
      <c r="C233" s="31" t="s">
        <v>618</v>
      </c>
      <c r="D233" s="31"/>
      <c r="E233" s="31"/>
      <c r="F233" s="31">
        <v>9934637081</v>
      </c>
      <c r="G233" s="31">
        <v>9158237088</v>
      </c>
      <c r="H233" s="31" t="s">
        <v>619</v>
      </c>
      <c r="I233" s="52" t="s">
        <v>213</v>
      </c>
      <c r="J233" s="32" t="s">
        <v>590</v>
      </c>
      <c r="K233" s="32">
        <v>550</v>
      </c>
      <c r="L233" s="27">
        <f t="shared" si="12"/>
        <v>1</v>
      </c>
      <c r="R233" s="45" t="s">
        <v>19</v>
      </c>
      <c r="S233" s="45" t="s">
        <v>20</v>
      </c>
    </row>
    <row r="234" spans="1:19" s="45" customFormat="1" ht="15.75" hidden="1">
      <c r="A234" s="31">
        <v>691</v>
      </c>
      <c r="B234" s="31" t="s">
        <v>620</v>
      </c>
      <c r="C234" s="31" t="s">
        <v>621</v>
      </c>
      <c r="D234" s="31"/>
      <c r="E234" s="31"/>
      <c r="F234" s="31"/>
      <c r="G234" s="31"/>
      <c r="H234" s="31" t="s">
        <v>287</v>
      </c>
      <c r="I234" s="43" t="s">
        <v>17</v>
      </c>
      <c r="J234" s="32" t="s">
        <v>590</v>
      </c>
      <c r="K234" s="32">
        <v>550</v>
      </c>
      <c r="L234" s="27">
        <f t="shared" si="12"/>
        <v>1</v>
      </c>
      <c r="R234" s="45" t="s">
        <v>28</v>
      </c>
      <c r="S234" s="45" t="s">
        <v>24</v>
      </c>
    </row>
    <row r="235" spans="1:19" s="47" customFormat="1" ht="15.75" hidden="1">
      <c r="A235" s="31">
        <v>457</v>
      </c>
      <c r="B235" s="31" t="s">
        <v>622</v>
      </c>
      <c r="C235" s="31" t="s">
        <v>350</v>
      </c>
      <c r="D235" s="31"/>
      <c r="E235" s="31"/>
      <c r="F235" s="31"/>
      <c r="G235" s="31">
        <v>9934058233</v>
      </c>
      <c r="H235" s="31" t="s">
        <v>287</v>
      </c>
      <c r="I235" s="43" t="s">
        <v>17</v>
      </c>
      <c r="J235" s="32" t="s">
        <v>590</v>
      </c>
      <c r="K235" s="32">
        <v>550</v>
      </c>
      <c r="L235" s="27">
        <f t="shared" si="12"/>
        <v>3</v>
      </c>
      <c r="R235" s="45" t="s">
        <v>28</v>
      </c>
      <c r="S235" s="45" t="s">
        <v>24</v>
      </c>
    </row>
    <row r="236" spans="1:19" s="45" customFormat="1" ht="15.75" hidden="1">
      <c r="A236" s="91">
        <v>498</v>
      </c>
      <c r="B236" s="91" t="s">
        <v>623</v>
      </c>
      <c r="C236" s="91" t="s">
        <v>624</v>
      </c>
      <c r="D236" s="91"/>
      <c r="E236" s="91"/>
      <c r="F236" s="91"/>
      <c r="G236" s="91">
        <v>9661550495</v>
      </c>
      <c r="H236" s="91" t="s">
        <v>453</v>
      </c>
      <c r="I236" s="43" t="s">
        <v>213</v>
      </c>
      <c r="J236" s="92" t="s">
        <v>514</v>
      </c>
      <c r="K236" s="92">
        <v>525</v>
      </c>
      <c r="L236" s="27">
        <f t="shared" si="12"/>
        <v>1</v>
      </c>
      <c r="R236" s="45" t="s">
        <v>19</v>
      </c>
      <c r="S236" s="45" t="s">
        <v>20</v>
      </c>
    </row>
    <row r="237" spans="1:19" s="45" customFormat="1" ht="15.75" hidden="1">
      <c r="A237" s="31">
        <v>468</v>
      </c>
      <c r="B237" s="31" t="s">
        <v>625</v>
      </c>
      <c r="C237" s="31" t="s">
        <v>626</v>
      </c>
      <c r="D237" s="31"/>
      <c r="E237" s="31"/>
      <c r="F237" s="31"/>
      <c r="G237" s="31">
        <v>9801136887</v>
      </c>
      <c r="H237" s="31" t="s">
        <v>107</v>
      </c>
      <c r="I237" s="43" t="s">
        <v>17</v>
      </c>
      <c r="J237" s="32" t="s">
        <v>590</v>
      </c>
      <c r="K237" s="32">
        <v>475</v>
      </c>
      <c r="L237" s="27">
        <f t="shared" si="12"/>
        <v>1</v>
      </c>
      <c r="R237" s="45" t="s">
        <v>19</v>
      </c>
      <c r="S237" s="45" t="s">
        <v>24</v>
      </c>
    </row>
    <row r="238" spans="1:19" s="45" customFormat="1" ht="15.75" hidden="1">
      <c r="A238" s="31">
        <v>179</v>
      </c>
      <c r="B238" s="31" t="s">
        <v>627</v>
      </c>
      <c r="C238" s="31" t="s">
        <v>484</v>
      </c>
      <c r="D238" s="31"/>
      <c r="E238" s="31"/>
      <c r="F238" s="31"/>
      <c r="G238" s="31">
        <v>7779878497</v>
      </c>
      <c r="H238" s="31" t="s">
        <v>234</v>
      </c>
      <c r="I238" s="43" t="s">
        <v>213</v>
      </c>
      <c r="J238" s="32" t="s">
        <v>590</v>
      </c>
      <c r="K238" s="32">
        <v>475</v>
      </c>
      <c r="L238" s="27">
        <f t="shared" si="12"/>
        <v>2</v>
      </c>
      <c r="R238" s="45" t="s">
        <v>19</v>
      </c>
      <c r="S238" s="45" t="s">
        <v>24</v>
      </c>
    </row>
    <row r="239" spans="1:19" s="45" customFormat="1" ht="15.75" hidden="1">
      <c r="A239" s="31">
        <v>340</v>
      </c>
      <c r="B239" s="31" t="s">
        <v>628</v>
      </c>
      <c r="C239" s="31" t="s">
        <v>629</v>
      </c>
      <c r="D239" s="31"/>
      <c r="E239" s="31"/>
      <c r="F239" s="31"/>
      <c r="G239" s="31">
        <v>9973826545</v>
      </c>
      <c r="H239" s="31" t="s">
        <v>42</v>
      </c>
      <c r="I239" s="43" t="s">
        <v>43</v>
      </c>
      <c r="J239" s="32" t="s">
        <v>590</v>
      </c>
      <c r="K239" s="32">
        <v>450</v>
      </c>
      <c r="L239" s="27">
        <f t="shared" si="12"/>
        <v>1</v>
      </c>
      <c r="R239" s="45" t="s">
        <v>28</v>
      </c>
      <c r="S239" s="45" t="s">
        <v>24</v>
      </c>
    </row>
    <row r="240" spans="1:19" s="45" customFormat="1" ht="15.75" hidden="1">
      <c r="A240" s="31">
        <v>484</v>
      </c>
      <c r="B240" s="31" t="s">
        <v>630</v>
      </c>
      <c r="C240" s="31" t="s">
        <v>631</v>
      </c>
      <c r="D240" s="31"/>
      <c r="E240" s="31"/>
      <c r="F240" s="31"/>
      <c r="G240" s="31">
        <v>9504272711</v>
      </c>
      <c r="H240" s="31" t="s">
        <v>95</v>
      </c>
      <c r="I240" s="43" t="s">
        <v>17</v>
      </c>
      <c r="J240" s="32" t="s">
        <v>590</v>
      </c>
      <c r="K240" s="32">
        <v>475</v>
      </c>
      <c r="L240" s="27">
        <f t="shared" si="12"/>
        <v>1</v>
      </c>
      <c r="R240" s="45" t="s">
        <v>19</v>
      </c>
      <c r="S240" s="45" t="s">
        <v>24</v>
      </c>
    </row>
    <row r="241" spans="1:19" s="45" customFormat="1" ht="15.75" hidden="1">
      <c r="A241" s="31">
        <v>323</v>
      </c>
      <c r="B241" s="31" t="s">
        <v>632</v>
      </c>
      <c r="C241" s="31" t="s">
        <v>138</v>
      </c>
      <c r="D241" s="31"/>
      <c r="E241" s="31"/>
      <c r="F241" s="31"/>
      <c r="G241" s="31">
        <v>9504840974</v>
      </c>
      <c r="H241" s="31" t="s">
        <v>139</v>
      </c>
      <c r="I241" s="43" t="s">
        <v>17</v>
      </c>
      <c r="J241" s="32" t="s">
        <v>590</v>
      </c>
      <c r="K241" s="32">
        <v>475</v>
      </c>
      <c r="L241" s="27">
        <f t="shared" si="12"/>
        <v>2</v>
      </c>
      <c r="R241" s="45" t="s">
        <v>28</v>
      </c>
      <c r="S241" s="45" t="s">
        <v>20</v>
      </c>
    </row>
    <row r="242" spans="1:19" s="45" customFormat="1" ht="15.75" hidden="1">
      <c r="A242" s="31">
        <v>733</v>
      </c>
      <c r="B242" s="31" t="s">
        <v>633</v>
      </c>
      <c r="C242" s="31" t="s">
        <v>416</v>
      </c>
      <c r="D242" s="31"/>
      <c r="E242" s="31"/>
      <c r="F242" s="31">
        <v>7277469099</v>
      </c>
      <c r="G242" s="31">
        <v>6203471084</v>
      </c>
      <c r="H242" s="31" t="s">
        <v>42</v>
      </c>
      <c r="I242" s="43" t="s">
        <v>43</v>
      </c>
      <c r="J242" s="32" t="s">
        <v>590</v>
      </c>
      <c r="K242" s="32">
        <v>450</v>
      </c>
      <c r="L242" s="27">
        <f t="shared" si="12"/>
        <v>1</v>
      </c>
      <c r="R242" s="45" t="s">
        <v>28</v>
      </c>
      <c r="S242" s="45" t="s">
        <v>24</v>
      </c>
    </row>
    <row r="243" spans="1:19" s="45" customFormat="1" ht="15.75" hidden="1">
      <c r="A243" s="31">
        <v>617</v>
      </c>
      <c r="B243" s="31" t="s">
        <v>634</v>
      </c>
      <c r="C243" s="31" t="s">
        <v>635</v>
      </c>
      <c r="D243" s="31"/>
      <c r="E243" s="31"/>
      <c r="F243" s="31">
        <v>9973877477</v>
      </c>
      <c r="G243" s="31">
        <v>6207386368</v>
      </c>
      <c r="H243" s="31" t="s">
        <v>260</v>
      </c>
      <c r="I243" s="43" t="s">
        <v>214</v>
      </c>
      <c r="J243" s="32" t="s">
        <v>636</v>
      </c>
      <c r="K243" s="32">
        <v>600</v>
      </c>
      <c r="L243" s="27">
        <f t="shared" si="12"/>
        <v>1</v>
      </c>
      <c r="R243" s="45" t="s">
        <v>28</v>
      </c>
      <c r="S243" s="45" t="s">
        <v>24</v>
      </c>
    </row>
    <row r="244" spans="1:19" s="45" customFormat="1" ht="15.75" hidden="1">
      <c r="A244" s="31">
        <v>301</v>
      </c>
      <c r="B244" s="31" t="s">
        <v>637</v>
      </c>
      <c r="C244" s="31" t="s">
        <v>638</v>
      </c>
      <c r="D244" s="31"/>
      <c r="E244" s="31"/>
      <c r="F244" s="31">
        <v>9518183368</v>
      </c>
      <c r="G244" s="31">
        <v>7325069533</v>
      </c>
      <c r="H244" s="31" t="s">
        <v>324</v>
      </c>
      <c r="I244" s="43" t="s">
        <v>43</v>
      </c>
      <c r="J244" s="32" t="s">
        <v>636</v>
      </c>
      <c r="K244" s="32">
        <v>550</v>
      </c>
      <c r="L244" s="27">
        <f t="shared" si="12"/>
        <v>1</v>
      </c>
      <c r="R244" s="45" t="s">
        <v>19</v>
      </c>
      <c r="S244" s="45" t="s">
        <v>24</v>
      </c>
    </row>
    <row r="245" spans="1:19" s="45" customFormat="1" ht="15.75" hidden="1">
      <c r="A245" s="31">
        <v>319</v>
      </c>
      <c r="B245" s="31" t="s">
        <v>639</v>
      </c>
      <c r="C245" s="31" t="s">
        <v>640</v>
      </c>
      <c r="D245" s="31"/>
      <c r="E245" s="31"/>
      <c r="F245" s="31"/>
      <c r="G245" s="31">
        <v>9973919705</v>
      </c>
      <c r="H245" s="31" t="s">
        <v>449</v>
      </c>
      <c r="I245" s="43" t="s">
        <v>214</v>
      </c>
      <c r="J245" s="32" t="s">
        <v>636</v>
      </c>
      <c r="K245" s="32">
        <v>525</v>
      </c>
      <c r="L245" s="27">
        <f t="shared" si="12"/>
        <v>1</v>
      </c>
      <c r="R245" s="45" t="s">
        <v>19</v>
      </c>
      <c r="S245" s="45" t="s">
        <v>24</v>
      </c>
    </row>
    <row r="246" spans="1:19" s="45" customFormat="1" ht="15.75" hidden="1">
      <c r="A246" s="31">
        <v>360</v>
      </c>
      <c r="B246" s="31" t="s">
        <v>641</v>
      </c>
      <c r="C246" s="31" t="s">
        <v>488</v>
      </c>
      <c r="D246" s="31"/>
      <c r="E246" s="31"/>
      <c r="F246" s="31"/>
      <c r="G246" s="31">
        <v>9572112327</v>
      </c>
      <c r="H246" s="31" t="s">
        <v>275</v>
      </c>
      <c r="I246" s="52" t="s">
        <v>212</v>
      </c>
      <c r="J246" s="32" t="s">
        <v>636</v>
      </c>
      <c r="K246" s="32">
        <v>375</v>
      </c>
      <c r="L246" s="27">
        <f t="shared" si="12"/>
        <v>2</v>
      </c>
      <c r="R246" s="45" t="s">
        <v>28</v>
      </c>
      <c r="S246" s="45" t="s">
        <v>24</v>
      </c>
    </row>
    <row r="247" spans="1:19" s="45" customFormat="1" hidden="1">
      <c r="A247" s="98">
        <v>269</v>
      </c>
      <c r="B247" s="98" t="s">
        <v>642</v>
      </c>
      <c r="C247" s="98" t="s">
        <v>352</v>
      </c>
      <c r="D247" s="98"/>
      <c r="E247" s="98"/>
      <c r="F247" s="98"/>
      <c r="G247" s="31">
        <v>9546731271</v>
      </c>
      <c r="H247" s="31" t="s">
        <v>353</v>
      </c>
      <c r="I247" s="43" t="s">
        <v>210</v>
      </c>
      <c r="J247" s="32" t="s">
        <v>636</v>
      </c>
      <c r="K247" s="32">
        <v>475</v>
      </c>
      <c r="L247" s="27">
        <f t="shared" si="12"/>
        <v>3</v>
      </c>
      <c r="R247" s="45" t="s">
        <v>19</v>
      </c>
      <c r="S247" s="45" t="s">
        <v>24</v>
      </c>
    </row>
    <row r="248" spans="1:19" s="45" customFormat="1" ht="15.75" hidden="1">
      <c r="A248" s="31">
        <v>619</v>
      </c>
      <c r="B248" s="31" t="s">
        <v>643</v>
      </c>
      <c r="C248" s="31" t="s">
        <v>195</v>
      </c>
      <c r="D248" s="31"/>
      <c r="E248" s="31"/>
      <c r="F248" s="31">
        <v>9852890104</v>
      </c>
      <c r="G248" s="31"/>
      <c r="H248" s="31" t="s">
        <v>27</v>
      </c>
      <c r="I248" s="43" t="s">
        <v>17</v>
      </c>
      <c r="J248" s="32" t="s">
        <v>636</v>
      </c>
      <c r="K248" s="32">
        <v>475</v>
      </c>
      <c r="L248" s="27">
        <f t="shared" si="12"/>
        <v>2</v>
      </c>
      <c r="R248" s="45" t="s">
        <v>28</v>
      </c>
      <c r="S248" s="45" t="s">
        <v>20</v>
      </c>
    </row>
    <row r="249" spans="1:19" s="45" customFormat="1" ht="15.75" hidden="1">
      <c r="A249" s="31">
        <v>706</v>
      </c>
      <c r="B249" s="31" t="s">
        <v>644</v>
      </c>
      <c r="C249" s="31" t="s">
        <v>395</v>
      </c>
      <c r="D249" s="31"/>
      <c r="E249" s="31"/>
      <c r="F249" s="31">
        <v>7250224941</v>
      </c>
      <c r="G249" s="31">
        <v>9717428091</v>
      </c>
      <c r="H249" s="31" t="s">
        <v>268</v>
      </c>
      <c r="I249" s="52" t="s">
        <v>212</v>
      </c>
      <c r="J249" s="32" t="s">
        <v>636</v>
      </c>
      <c r="K249" s="32">
        <v>550</v>
      </c>
      <c r="L249" s="27">
        <f t="shared" si="12"/>
        <v>3</v>
      </c>
      <c r="R249" s="45" t="s">
        <v>19</v>
      </c>
      <c r="S249" s="45" t="s">
        <v>20</v>
      </c>
    </row>
    <row r="250" spans="1:19" s="45" customFormat="1" ht="15.75" hidden="1">
      <c r="A250" s="31">
        <v>308</v>
      </c>
      <c r="B250" s="31" t="s">
        <v>645</v>
      </c>
      <c r="C250" s="31" t="s">
        <v>646</v>
      </c>
      <c r="D250" s="31"/>
      <c r="E250" s="31"/>
      <c r="F250" s="31"/>
      <c r="G250" s="31">
        <v>6200003428</v>
      </c>
      <c r="H250" s="31" t="s">
        <v>287</v>
      </c>
      <c r="I250" s="43" t="s">
        <v>17</v>
      </c>
      <c r="J250" s="32" t="s">
        <v>636</v>
      </c>
      <c r="K250" s="32">
        <v>550</v>
      </c>
      <c r="L250" s="27">
        <f t="shared" si="12"/>
        <v>1</v>
      </c>
      <c r="R250" s="45" t="s">
        <v>28</v>
      </c>
      <c r="S250" s="45" t="s">
        <v>20</v>
      </c>
    </row>
    <row r="251" spans="1:19" s="45" customFormat="1" ht="15.75" hidden="1">
      <c r="A251" s="31">
        <v>518</v>
      </c>
      <c r="B251" s="31" t="s">
        <v>647</v>
      </c>
      <c r="C251" s="31" t="s">
        <v>80</v>
      </c>
      <c r="D251" s="31"/>
      <c r="E251" s="31"/>
      <c r="F251" s="31"/>
      <c r="G251" s="31">
        <v>9955038293</v>
      </c>
      <c r="H251" s="31" t="s">
        <v>66</v>
      </c>
      <c r="I251" s="43" t="s">
        <v>43</v>
      </c>
      <c r="J251" s="32" t="s">
        <v>636</v>
      </c>
      <c r="K251" s="32">
        <v>525</v>
      </c>
      <c r="L251" s="27">
        <f t="shared" si="12"/>
        <v>3</v>
      </c>
      <c r="R251" s="45" t="s">
        <v>19</v>
      </c>
      <c r="S251" s="45" t="s">
        <v>20</v>
      </c>
    </row>
    <row r="252" spans="1:19" s="45" customFormat="1" hidden="1">
      <c r="A252" s="98">
        <v>227</v>
      </c>
      <c r="B252" s="98" t="s">
        <v>648</v>
      </c>
      <c r="C252" s="98" t="s">
        <v>649</v>
      </c>
      <c r="D252" s="98"/>
      <c r="E252" s="98"/>
      <c r="F252" s="98"/>
      <c r="G252" s="31">
        <v>9939592130</v>
      </c>
      <c r="H252" s="31" t="s">
        <v>353</v>
      </c>
      <c r="I252" s="43" t="s">
        <v>210</v>
      </c>
      <c r="J252" s="32" t="s">
        <v>636</v>
      </c>
      <c r="K252" s="32">
        <v>475</v>
      </c>
      <c r="L252" s="27">
        <f t="shared" si="12"/>
        <v>1</v>
      </c>
      <c r="R252" s="45" t="s">
        <v>19</v>
      </c>
      <c r="S252" s="45" t="s">
        <v>20</v>
      </c>
    </row>
    <row r="253" spans="1:19" s="45" customFormat="1" ht="15.75">
      <c r="A253" s="31">
        <v>295</v>
      </c>
      <c r="B253" s="31" t="s">
        <v>650</v>
      </c>
      <c r="C253" s="31" t="s">
        <v>136</v>
      </c>
      <c r="D253" s="31"/>
      <c r="E253" s="31"/>
      <c r="F253" s="31"/>
      <c r="G253" s="31">
        <v>9931136587</v>
      </c>
      <c r="H253" s="31" t="s">
        <v>36</v>
      </c>
      <c r="I253" s="43" t="s">
        <v>37</v>
      </c>
      <c r="J253" s="32" t="s">
        <v>636</v>
      </c>
      <c r="K253" s="32">
        <v>375</v>
      </c>
      <c r="L253" s="27">
        <f t="shared" ref="L253:L284" si="13">COUNTIF($C$15:$C$338,C253)</f>
        <v>3</v>
      </c>
      <c r="R253" s="45" t="s">
        <v>28</v>
      </c>
      <c r="S253" s="45" t="s">
        <v>24</v>
      </c>
    </row>
    <row r="254" spans="1:19" s="45" customFormat="1" ht="15.75" hidden="1">
      <c r="A254" s="31">
        <v>563</v>
      </c>
      <c r="B254" s="31" t="s">
        <v>651</v>
      </c>
      <c r="C254" s="31" t="s">
        <v>562</v>
      </c>
      <c r="D254" s="31"/>
      <c r="E254" s="31"/>
      <c r="F254" s="31"/>
      <c r="G254" s="31">
        <v>9939491243</v>
      </c>
      <c r="H254" s="31" t="s">
        <v>563</v>
      </c>
      <c r="I254" s="43" t="s">
        <v>43</v>
      </c>
      <c r="J254" s="32" t="s">
        <v>636</v>
      </c>
      <c r="K254" s="32">
        <v>550</v>
      </c>
      <c r="L254" s="27">
        <f t="shared" si="13"/>
        <v>2</v>
      </c>
      <c r="R254" s="45" t="s">
        <v>28</v>
      </c>
      <c r="S254" s="45" t="s">
        <v>20</v>
      </c>
    </row>
    <row r="255" spans="1:19" s="45" customFormat="1" ht="15.75" hidden="1">
      <c r="A255" s="31">
        <v>573</v>
      </c>
      <c r="B255" s="31" t="s">
        <v>652</v>
      </c>
      <c r="C255" s="31" t="s">
        <v>177</v>
      </c>
      <c r="D255" s="31"/>
      <c r="E255" s="31"/>
      <c r="F255" s="31"/>
      <c r="G255" s="31">
        <v>7765969306</v>
      </c>
      <c r="H255" s="31" t="s">
        <v>178</v>
      </c>
      <c r="I255" s="43" t="s">
        <v>17</v>
      </c>
      <c r="J255" s="32" t="s">
        <v>636</v>
      </c>
      <c r="K255" s="32">
        <v>475</v>
      </c>
      <c r="L255" s="27">
        <f t="shared" si="13"/>
        <v>2</v>
      </c>
      <c r="R255" s="45" t="s">
        <v>28</v>
      </c>
      <c r="S255" s="45" t="s">
        <v>20</v>
      </c>
    </row>
    <row r="256" spans="1:19" s="45" customFormat="1" ht="15.75" hidden="1">
      <c r="A256" s="31">
        <v>681</v>
      </c>
      <c r="B256" s="31" t="s">
        <v>653</v>
      </c>
      <c r="C256" s="31" t="s">
        <v>402</v>
      </c>
      <c r="D256" s="31"/>
      <c r="E256" s="31"/>
      <c r="F256" s="31">
        <v>9123445008</v>
      </c>
      <c r="G256" s="31"/>
      <c r="H256" s="31" t="s">
        <v>403</v>
      </c>
      <c r="I256" s="43" t="s">
        <v>214</v>
      </c>
      <c r="J256" s="32" t="s">
        <v>636</v>
      </c>
      <c r="K256" s="32">
        <v>550</v>
      </c>
      <c r="L256" s="27">
        <f t="shared" si="13"/>
        <v>2</v>
      </c>
      <c r="R256" s="45" t="s">
        <v>28</v>
      </c>
      <c r="S256" s="45" t="s">
        <v>20</v>
      </c>
    </row>
    <row r="257" spans="1:19" s="47" customFormat="1" ht="15.75">
      <c r="A257" s="31">
        <v>678</v>
      </c>
      <c r="B257" s="31" t="s">
        <v>654</v>
      </c>
      <c r="C257" s="31" t="s">
        <v>655</v>
      </c>
      <c r="D257" s="31"/>
      <c r="E257" s="31"/>
      <c r="F257" s="31">
        <v>6207571373</v>
      </c>
      <c r="G257" s="31"/>
      <c r="H257" s="31" t="s">
        <v>362</v>
      </c>
      <c r="I257" s="43" t="s">
        <v>37</v>
      </c>
      <c r="J257" s="32" t="s">
        <v>636</v>
      </c>
      <c r="K257" s="32">
        <v>500</v>
      </c>
      <c r="L257" s="27">
        <f t="shared" si="13"/>
        <v>1</v>
      </c>
      <c r="R257" s="45" t="s">
        <v>28</v>
      </c>
      <c r="S257" s="45" t="s">
        <v>24</v>
      </c>
    </row>
    <row r="258" spans="1:19" s="45" customFormat="1" ht="15.75" hidden="1">
      <c r="A258" s="31">
        <v>673</v>
      </c>
      <c r="B258" s="31" t="s">
        <v>656</v>
      </c>
      <c r="C258" s="31" t="s">
        <v>553</v>
      </c>
      <c r="D258" s="31"/>
      <c r="E258" s="31"/>
      <c r="F258" s="31">
        <v>8002063599</v>
      </c>
      <c r="G258" s="31">
        <v>8789893788</v>
      </c>
      <c r="H258" s="31" t="s">
        <v>48</v>
      </c>
      <c r="I258" s="43" t="s">
        <v>17</v>
      </c>
      <c r="J258" s="32" t="s">
        <v>636</v>
      </c>
      <c r="K258" s="32">
        <v>475</v>
      </c>
      <c r="L258" s="27">
        <f t="shared" si="13"/>
        <v>2</v>
      </c>
      <c r="R258" s="45" t="s">
        <v>28</v>
      </c>
      <c r="S258" s="45" t="s">
        <v>24</v>
      </c>
    </row>
    <row r="259" spans="1:19" s="45" customFormat="1" ht="15.75" hidden="1">
      <c r="A259" s="31">
        <v>480</v>
      </c>
      <c r="B259" s="31" t="s">
        <v>657</v>
      </c>
      <c r="C259" s="31" t="s">
        <v>658</v>
      </c>
      <c r="D259" s="31"/>
      <c r="E259" s="31" t="s">
        <v>659</v>
      </c>
      <c r="F259" s="31">
        <v>6289111433</v>
      </c>
      <c r="G259" s="31">
        <v>9007186221</v>
      </c>
      <c r="H259" s="31" t="s">
        <v>299</v>
      </c>
      <c r="I259" s="43" t="s">
        <v>213</v>
      </c>
      <c r="J259" s="32" t="s">
        <v>636</v>
      </c>
      <c r="K259" s="32">
        <v>475</v>
      </c>
      <c r="L259" s="27">
        <f t="shared" si="13"/>
        <v>1</v>
      </c>
      <c r="M259" s="228" t="s">
        <v>300</v>
      </c>
      <c r="N259" s="229"/>
      <c r="O259" s="229"/>
      <c r="R259" s="45" t="s">
        <v>28</v>
      </c>
      <c r="S259" s="45" t="s">
        <v>24</v>
      </c>
    </row>
    <row r="260" spans="1:19" s="47" customFormat="1" ht="15.75" hidden="1">
      <c r="A260" s="31">
        <v>353</v>
      </c>
      <c r="B260" s="31" t="s">
        <v>660</v>
      </c>
      <c r="C260" s="31" t="s">
        <v>661</v>
      </c>
      <c r="D260" s="31"/>
      <c r="E260" s="31"/>
      <c r="F260" s="31"/>
      <c r="G260" s="31">
        <v>9852051255</v>
      </c>
      <c r="H260" s="31" t="s">
        <v>319</v>
      </c>
      <c r="I260" s="43" t="s">
        <v>17</v>
      </c>
      <c r="J260" s="32" t="s">
        <v>636</v>
      </c>
      <c r="K260" s="32">
        <v>475</v>
      </c>
      <c r="L260" s="27">
        <f t="shared" si="13"/>
        <v>1</v>
      </c>
      <c r="R260" s="45" t="s">
        <v>28</v>
      </c>
      <c r="S260" s="45" t="s">
        <v>24</v>
      </c>
    </row>
    <row r="261" spans="1:19" s="56" customFormat="1" ht="15.75" hidden="1">
      <c r="A261" s="31">
        <v>305</v>
      </c>
      <c r="B261" s="31" t="s">
        <v>662</v>
      </c>
      <c r="C261" s="31" t="s">
        <v>663</v>
      </c>
      <c r="D261" s="31"/>
      <c r="E261" s="31"/>
      <c r="F261" s="31"/>
      <c r="G261" s="31">
        <v>8987229322</v>
      </c>
      <c r="H261" s="31" t="s">
        <v>42</v>
      </c>
      <c r="I261" s="43" t="s">
        <v>43</v>
      </c>
      <c r="J261" s="32" t="s">
        <v>636</v>
      </c>
      <c r="K261" s="32">
        <v>450</v>
      </c>
      <c r="L261" s="27">
        <f t="shared" si="13"/>
        <v>1</v>
      </c>
      <c r="R261" s="45" t="s">
        <v>28</v>
      </c>
      <c r="S261" s="45" t="s">
        <v>20</v>
      </c>
    </row>
    <row r="262" spans="1:19" s="45" customFormat="1" ht="15.75" hidden="1">
      <c r="A262" s="31">
        <v>677</v>
      </c>
      <c r="B262" s="31" t="s">
        <v>664</v>
      </c>
      <c r="C262" s="31" t="s">
        <v>665</v>
      </c>
      <c r="D262" s="31"/>
      <c r="E262" s="31"/>
      <c r="F262" s="31">
        <v>9006578872</v>
      </c>
      <c r="G262" s="31"/>
      <c r="H262" s="31" t="s">
        <v>547</v>
      </c>
      <c r="I262" s="43" t="s">
        <v>214</v>
      </c>
      <c r="J262" s="32" t="s">
        <v>636</v>
      </c>
      <c r="K262" s="32">
        <v>550</v>
      </c>
      <c r="L262" s="27">
        <f t="shared" si="13"/>
        <v>1</v>
      </c>
      <c r="R262" s="45" t="s">
        <v>19</v>
      </c>
      <c r="S262" s="45" t="s">
        <v>20</v>
      </c>
    </row>
    <row r="263" spans="1:19" s="45" customFormat="1" ht="15.75" hidden="1">
      <c r="A263" s="31">
        <v>779</v>
      </c>
      <c r="B263" s="31" t="s">
        <v>666</v>
      </c>
      <c r="C263" s="31" t="s">
        <v>302</v>
      </c>
      <c r="D263" s="31"/>
      <c r="E263" s="31"/>
      <c r="F263" s="31">
        <v>9934986930</v>
      </c>
      <c r="G263" s="31">
        <v>834069660</v>
      </c>
      <c r="H263" s="31" t="s">
        <v>66</v>
      </c>
      <c r="I263" s="43" t="s">
        <v>43</v>
      </c>
      <c r="J263" s="32" t="s">
        <v>636</v>
      </c>
      <c r="K263" s="32">
        <v>525</v>
      </c>
      <c r="L263" s="27">
        <f t="shared" si="13"/>
        <v>3</v>
      </c>
      <c r="R263" s="45" t="s">
        <v>28</v>
      </c>
      <c r="S263" s="45" t="s">
        <v>20</v>
      </c>
    </row>
    <row r="264" spans="1:19" s="45" customFormat="1" ht="15.75" hidden="1">
      <c r="A264" s="31">
        <v>239</v>
      </c>
      <c r="B264" s="31" t="s">
        <v>667</v>
      </c>
      <c r="C264" s="31" t="s">
        <v>668</v>
      </c>
      <c r="D264" s="31"/>
      <c r="E264" s="31"/>
      <c r="F264" s="31"/>
      <c r="G264" s="31">
        <v>9097779955</v>
      </c>
      <c r="H264" s="31" t="s">
        <v>268</v>
      </c>
      <c r="I264" s="52" t="s">
        <v>212</v>
      </c>
      <c r="J264" s="32" t="s">
        <v>636</v>
      </c>
      <c r="K264" s="32">
        <v>550</v>
      </c>
      <c r="L264" s="27">
        <f t="shared" si="13"/>
        <v>1</v>
      </c>
      <c r="R264" s="45" t="s">
        <v>19</v>
      </c>
      <c r="S264" s="45" t="s">
        <v>24</v>
      </c>
    </row>
    <row r="265" spans="1:19" s="45" customFormat="1" ht="15.75" hidden="1">
      <c r="A265" s="31">
        <v>579</v>
      </c>
      <c r="B265" s="31" t="s">
        <v>669</v>
      </c>
      <c r="C265" s="31" t="s">
        <v>340</v>
      </c>
      <c r="D265" s="31"/>
      <c r="E265" s="31"/>
      <c r="F265" s="31"/>
      <c r="G265" s="31">
        <v>9006923171</v>
      </c>
      <c r="H265" s="31" t="s">
        <v>268</v>
      </c>
      <c r="I265" s="52" t="s">
        <v>212</v>
      </c>
      <c r="J265" s="32" t="s">
        <v>636</v>
      </c>
      <c r="K265" s="32">
        <v>550</v>
      </c>
      <c r="L265" s="27">
        <f t="shared" si="13"/>
        <v>3</v>
      </c>
      <c r="R265" s="45" t="s">
        <v>19</v>
      </c>
      <c r="S265" s="45" t="s">
        <v>20</v>
      </c>
    </row>
    <row r="266" spans="1:19" s="45" customFormat="1" ht="15.75" hidden="1">
      <c r="A266" s="31">
        <v>293</v>
      </c>
      <c r="B266" s="31" t="s">
        <v>670</v>
      </c>
      <c r="C266" s="31" t="s">
        <v>671</v>
      </c>
      <c r="D266" s="31"/>
      <c r="E266" s="31"/>
      <c r="F266" s="31">
        <v>7761078338</v>
      </c>
      <c r="G266" s="31">
        <v>8084986507</v>
      </c>
      <c r="H266" s="31" t="s">
        <v>42</v>
      </c>
      <c r="I266" s="43" t="s">
        <v>43</v>
      </c>
      <c r="J266" s="32" t="s">
        <v>636</v>
      </c>
      <c r="K266" s="32">
        <v>450</v>
      </c>
      <c r="L266" s="27">
        <f t="shared" si="13"/>
        <v>1</v>
      </c>
      <c r="R266" s="45" t="s">
        <v>28</v>
      </c>
      <c r="S266" s="45" t="s">
        <v>24</v>
      </c>
    </row>
    <row r="267" spans="1:19" s="45" customFormat="1" ht="15.75" hidden="1">
      <c r="A267" s="31">
        <v>578</v>
      </c>
      <c r="B267" s="31" t="s">
        <v>672</v>
      </c>
      <c r="C267" s="31" t="s">
        <v>340</v>
      </c>
      <c r="D267" s="31"/>
      <c r="E267" s="31"/>
      <c r="F267" s="31"/>
      <c r="G267" s="31">
        <v>9006923171</v>
      </c>
      <c r="H267" s="31" t="s">
        <v>268</v>
      </c>
      <c r="I267" s="52" t="s">
        <v>212</v>
      </c>
      <c r="J267" s="32" t="s">
        <v>636</v>
      </c>
      <c r="K267" s="32">
        <v>550</v>
      </c>
      <c r="L267" s="27">
        <f t="shared" si="13"/>
        <v>3</v>
      </c>
      <c r="R267" s="45" t="s">
        <v>19</v>
      </c>
      <c r="S267" s="45" t="s">
        <v>24</v>
      </c>
    </row>
    <row r="268" spans="1:19" s="45" customFormat="1" ht="15.75" hidden="1">
      <c r="A268" s="31">
        <v>288</v>
      </c>
      <c r="B268" s="31" t="s">
        <v>673</v>
      </c>
      <c r="C268" s="31" t="s">
        <v>494</v>
      </c>
      <c r="D268" s="31"/>
      <c r="E268" s="31"/>
      <c r="F268" s="31"/>
      <c r="G268" s="31">
        <v>8897760269</v>
      </c>
      <c r="H268" s="31" t="s">
        <v>495</v>
      </c>
      <c r="I268" s="43" t="s">
        <v>214</v>
      </c>
      <c r="J268" s="32" t="s">
        <v>636</v>
      </c>
      <c r="K268" s="32">
        <v>600</v>
      </c>
      <c r="L268" s="27">
        <f t="shared" si="13"/>
        <v>2</v>
      </c>
      <c r="R268" s="45" t="s">
        <v>28</v>
      </c>
      <c r="S268" s="45" t="s">
        <v>20</v>
      </c>
    </row>
    <row r="269" spans="1:19" s="45" customFormat="1" ht="15.75" hidden="1">
      <c r="A269" s="31">
        <v>709</v>
      </c>
      <c r="B269" s="31" t="s">
        <v>674</v>
      </c>
      <c r="C269" s="31" t="s">
        <v>675</v>
      </c>
      <c r="D269" s="31"/>
      <c r="E269" s="31"/>
      <c r="F269" s="31">
        <v>7543045422</v>
      </c>
      <c r="G269" s="31">
        <v>9973669972</v>
      </c>
      <c r="H269" s="31" t="s">
        <v>268</v>
      </c>
      <c r="I269" s="52" t="s">
        <v>212</v>
      </c>
      <c r="J269" s="32" t="s">
        <v>636</v>
      </c>
      <c r="K269" s="32">
        <v>550</v>
      </c>
      <c r="L269" s="27">
        <f t="shared" si="13"/>
        <v>1</v>
      </c>
      <c r="R269" s="45" t="s">
        <v>19</v>
      </c>
      <c r="S269" s="45" t="s">
        <v>24</v>
      </c>
    </row>
    <row r="270" spans="1:19" s="45" customFormat="1" ht="15.75" hidden="1">
      <c r="A270" s="31">
        <v>242</v>
      </c>
      <c r="B270" s="31" t="s">
        <v>676</v>
      </c>
      <c r="C270" s="31" t="s">
        <v>233</v>
      </c>
      <c r="D270" s="31"/>
      <c r="E270" s="31"/>
      <c r="F270" s="31">
        <v>7759984063</v>
      </c>
      <c r="G270" s="31">
        <v>9955821202</v>
      </c>
      <c r="H270" s="31" t="s">
        <v>234</v>
      </c>
      <c r="I270" s="43" t="s">
        <v>213</v>
      </c>
      <c r="J270" s="32" t="s">
        <v>636</v>
      </c>
      <c r="K270" s="32">
        <v>475</v>
      </c>
      <c r="L270" s="27">
        <f t="shared" si="13"/>
        <v>2</v>
      </c>
      <c r="R270" s="45" t="s">
        <v>19</v>
      </c>
      <c r="S270" s="45" t="s">
        <v>24</v>
      </c>
    </row>
    <row r="271" spans="1:19" s="45" customFormat="1" ht="15.75" hidden="1">
      <c r="A271" s="31">
        <v>228</v>
      </c>
      <c r="B271" s="31" t="s">
        <v>677</v>
      </c>
      <c r="C271" s="31" t="s">
        <v>678</v>
      </c>
      <c r="D271" s="31"/>
      <c r="E271" s="31"/>
      <c r="F271" s="31">
        <v>8294718805</v>
      </c>
      <c r="G271" s="31">
        <v>7091796229</v>
      </c>
      <c r="H271" s="31" t="s">
        <v>275</v>
      </c>
      <c r="I271" s="52" t="s">
        <v>212</v>
      </c>
      <c r="J271" s="32" t="s">
        <v>636</v>
      </c>
      <c r="K271" s="32">
        <v>375</v>
      </c>
      <c r="L271" s="27">
        <f t="shared" si="13"/>
        <v>1</v>
      </c>
      <c r="M271" s="228"/>
      <c r="N271" s="229"/>
      <c r="R271" s="45" t="s">
        <v>28</v>
      </c>
      <c r="S271" s="45" t="s">
        <v>24</v>
      </c>
    </row>
    <row r="272" spans="1:19" s="45" customFormat="1" ht="15.75" hidden="1">
      <c r="A272" s="31">
        <v>722</v>
      </c>
      <c r="B272" s="31" t="s">
        <v>679</v>
      </c>
      <c r="C272" s="31" t="s">
        <v>512</v>
      </c>
      <c r="D272" s="31"/>
      <c r="E272" s="31"/>
      <c r="F272" s="31" t="s">
        <v>513</v>
      </c>
      <c r="G272" s="31">
        <v>6203081124</v>
      </c>
      <c r="H272" s="31" t="s">
        <v>260</v>
      </c>
      <c r="I272" s="43" t="s">
        <v>214</v>
      </c>
      <c r="J272" s="32" t="s">
        <v>636</v>
      </c>
      <c r="K272" s="31">
        <v>600</v>
      </c>
      <c r="L272" s="27">
        <f t="shared" si="13"/>
        <v>2</v>
      </c>
      <c r="R272" s="45" t="s">
        <v>28</v>
      </c>
      <c r="S272" s="45" t="s">
        <v>20</v>
      </c>
    </row>
    <row r="273" spans="1:19" s="45" customFormat="1" ht="15.75" hidden="1">
      <c r="A273" s="31">
        <v>386</v>
      </c>
      <c r="B273" s="31" t="s">
        <v>680</v>
      </c>
      <c r="C273" s="31" t="s">
        <v>681</v>
      </c>
      <c r="D273" s="31"/>
      <c r="E273" s="31"/>
      <c r="F273" s="31"/>
      <c r="G273" s="31">
        <v>8507004443</v>
      </c>
      <c r="H273" s="31" t="s">
        <v>139</v>
      </c>
      <c r="I273" s="43" t="s">
        <v>17</v>
      </c>
      <c r="J273" s="32" t="s">
        <v>636</v>
      </c>
      <c r="K273" s="32">
        <v>475</v>
      </c>
      <c r="L273" s="27">
        <f t="shared" si="13"/>
        <v>1</v>
      </c>
      <c r="R273" s="45" t="s">
        <v>28</v>
      </c>
      <c r="S273" s="45" t="s">
        <v>24</v>
      </c>
    </row>
    <row r="274" spans="1:19" s="31" customFormat="1" ht="15.75" hidden="1">
      <c r="A274" s="28">
        <v>632</v>
      </c>
      <c r="B274" s="28" t="s">
        <v>682</v>
      </c>
      <c r="C274" s="28" t="s">
        <v>683</v>
      </c>
      <c r="D274" s="28"/>
      <c r="E274" s="28" t="s">
        <v>15</v>
      </c>
      <c r="F274" s="28">
        <v>8747971007</v>
      </c>
      <c r="G274" s="28">
        <v>9693014826</v>
      </c>
      <c r="H274" s="28" t="s">
        <v>27</v>
      </c>
      <c r="I274" s="43" t="s">
        <v>17</v>
      </c>
      <c r="J274" s="29" t="s">
        <v>636</v>
      </c>
      <c r="K274" s="29">
        <v>475</v>
      </c>
      <c r="L274" s="27">
        <f t="shared" si="13"/>
        <v>1</v>
      </c>
      <c r="R274" s="45" t="s">
        <v>28</v>
      </c>
      <c r="S274" s="45" t="s">
        <v>20</v>
      </c>
    </row>
    <row r="275" spans="1:19" s="38" customFormat="1" ht="15.75" hidden="1">
      <c r="A275" s="33">
        <v>373</v>
      </c>
      <c r="B275" s="33" t="s">
        <v>684</v>
      </c>
      <c r="C275" s="33" t="s">
        <v>344</v>
      </c>
      <c r="D275" s="33"/>
      <c r="E275" s="33" t="s">
        <v>51</v>
      </c>
      <c r="F275" s="33"/>
      <c r="G275" s="33">
        <v>8507004443</v>
      </c>
      <c r="H275" s="33" t="s">
        <v>319</v>
      </c>
      <c r="I275" s="43" t="s">
        <v>17</v>
      </c>
      <c r="J275" s="34" t="s">
        <v>636</v>
      </c>
      <c r="K275" s="34">
        <v>475</v>
      </c>
      <c r="L275" s="27">
        <f t="shared" si="13"/>
        <v>2</v>
      </c>
      <c r="R275" s="45" t="s">
        <v>28</v>
      </c>
      <c r="S275" s="45" t="s">
        <v>20</v>
      </c>
    </row>
    <row r="276" spans="1:19" s="45" customFormat="1" ht="15.75">
      <c r="A276" s="31">
        <v>588</v>
      </c>
      <c r="B276" s="31" t="s">
        <v>220</v>
      </c>
      <c r="C276" s="31" t="s">
        <v>221</v>
      </c>
      <c r="D276" s="31"/>
      <c r="E276" s="31"/>
      <c r="F276" s="31"/>
      <c r="G276" s="31">
        <v>7979943296</v>
      </c>
      <c r="H276" s="31" t="s">
        <v>222</v>
      </c>
      <c r="I276" s="43" t="s">
        <v>37</v>
      </c>
      <c r="J276" s="32" t="s">
        <v>223</v>
      </c>
      <c r="K276" s="32">
        <v>500</v>
      </c>
      <c r="L276" s="27">
        <f t="shared" si="13"/>
        <v>2</v>
      </c>
      <c r="R276" s="45" t="s">
        <v>28</v>
      </c>
      <c r="S276" s="45" t="s">
        <v>24</v>
      </c>
    </row>
    <row r="277" spans="1:19" s="45" customFormat="1" ht="15.75" hidden="1">
      <c r="A277" s="31">
        <v>668</v>
      </c>
      <c r="B277" s="31" t="s">
        <v>224</v>
      </c>
      <c r="C277" s="31" t="s">
        <v>225</v>
      </c>
      <c r="D277" s="31"/>
      <c r="E277" s="31"/>
      <c r="F277" s="31">
        <v>8250989593</v>
      </c>
      <c r="G277" s="31"/>
      <c r="H277" s="31" t="s">
        <v>100</v>
      </c>
      <c r="I277" s="43" t="s">
        <v>17</v>
      </c>
      <c r="J277" s="32" t="s">
        <v>223</v>
      </c>
      <c r="K277" s="32">
        <v>475</v>
      </c>
      <c r="L277" s="27">
        <f t="shared" si="13"/>
        <v>1</v>
      </c>
      <c r="R277" s="45" t="s">
        <v>28</v>
      </c>
      <c r="S277" s="45" t="s">
        <v>20</v>
      </c>
    </row>
    <row r="278" spans="1:19" s="45" customFormat="1" ht="15.75" hidden="1">
      <c r="A278" s="31">
        <v>476</v>
      </c>
      <c r="B278" s="31" t="s">
        <v>226</v>
      </c>
      <c r="C278" s="31" t="s">
        <v>227</v>
      </c>
      <c r="D278" s="31"/>
      <c r="E278" s="31"/>
      <c r="F278" s="31"/>
      <c r="G278" s="31">
        <v>9939602287</v>
      </c>
      <c r="H278" s="31" t="s">
        <v>228</v>
      </c>
      <c r="I278" s="43" t="s">
        <v>17</v>
      </c>
      <c r="J278" s="32" t="s">
        <v>223</v>
      </c>
      <c r="K278" s="32">
        <v>650</v>
      </c>
      <c r="L278" s="27">
        <f t="shared" si="13"/>
        <v>1</v>
      </c>
      <c r="R278" s="45" t="s">
        <v>28</v>
      </c>
      <c r="S278" s="45" t="s">
        <v>24</v>
      </c>
    </row>
    <row r="279" spans="1:19" s="45" customFormat="1" ht="15.75" hidden="1">
      <c r="A279" s="31">
        <v>283</v>
      </c>
      <c r="B279" s="31" t="s">
        <v>229</v>
      </c>
      <c r="C279" s="31" t="s">
        <v>230</v>
      </c>
      <c r="D279" s="31"/>
      <c r="E279" s="31"/>
      <c r="F279" s="31"/>
      <c r="G279" s="31">
        <v>9661182462</v>
      </c>
      <c r="H279" s="31" t="s">
        <v>231</v>
      </c>
      <c r="I279" s="43" t="s">
        <v>213</v>
      </c>
      <c r="J279" s="32" t="s">
        <v>223</v>
      </c>
      <c r="K279" s="32">
        <v>475</v>
      </c>
      <c r="L279" s="27">
        <f t="shared" si="13"/>
        <v>1</v>
      </c>
      <c r="R279" s="45" t="s">
        <v>19</v>
      </c>
      <c r="S279" s="45" t="s">
        <v>24</v>
      </c>
    </row>
    <row r="280" spans="1:19" s="45" customFormat="1" ht="15.75" hidden="1">
      <c r="A280" s="31">
        <v>593</v>
      </c>
      <c r="B280" s="31" t="s">
        <v>232</v>
      </c>
      <c r="C280" s="31" t="s">
        <v>233</v>
      </c>
      <c r="D280" s="31"/>
      <c r="E280" s="31"/>
      <c r="F280" s="31"/>
      <c r="G280" s="31">
        <v>9955821202</v>
      </c>
      <c r="H280" s="31" t="s">
        <v>234</v>
      </c>
      <c r="I280" s="43" t="s">
        <v>213</v>
      </c>
      <c r="J280" s="32" t="s">
        <v>223</v>
      </c>
      <c r="K280" s="32">
        <v>475</v>
      </c>
      <c r="L280" s="27">
        <f t="shared" si="13"/>
        <v>2</v>
      </c>
      <c r="R280" s="45" t="s">
        <v>19</v>
      </c>
      <c r="S280" s="45" t="s">
        <v>20</v>
      </c>
    </row>
    <row r="281" spans="1:19" s="45" customFormat="1" ht="15.75" hidden="1">
      <c r="A281" s="31">
        <v>290</v>
      </c>
      <c r="B281" s="31" t="s">
        <v>235</v>
      </c>
      <c r="C281" s="31" t="s">
        <v>236</v>
      </c>
      <c r="D281" s="31"/>
      <c r="E281" s="31"/>
      <c r="F281" s="31"/>
      <c r="G281" s="31">
        <v>9097883368</v>
      </c>
      <c r="H281" s="31" t="s">
        <v>115</v>
      </c>
      <c r="I281" s="43" t="s">
        <v>43</v>
      </c>
      <c r="J281" s="32" t="s">
        <v>223</v>
      </c>
      <c r="K281" s="32">
        <v>350</v>
      </c>
      <c r="L281" s="27">
        <f t="shared" si="13"/>
        <v>2</v>
      </c>
      <c r="R281" s="45" t="s">
        <v>28</v>
      </c>
      <c r="S281" s="45" t="s">
        <v>24</v>
      </c>
    </row>
    <row r="282" spans="1:19" s="47" customFormat="1" ht="15.75" hidden="1">
      <c r="A282" s="31">
        <v>545</v>
      </c>
      <c r="B282" s="31" t="s">
        <v>237</v>
      </c>
      <c r="C282" s="31" t="s">
        <v>238</v>
      </c>
      <c r="D282" s="31"/>
      <c r="E282" s="31"/>
      <c r="F282" s="31"/>
      <c r="G282" s="31">
        <v>9572699888</v>
      </c>
      <c r="H282" s="31" t="s">
        <v>33</v>
      </c>
      <c r="I282" s="43" t="s">
        <v>17</v>
      </c>
      <c r="J282" s="32" t="s">
        <v>223</v>
      </c>
      <c r="K282" s="32">
        <v>475</v>
      </c>
      <c r="L282" s="27">
        <f t="shared" si="13"/>
        <v>1</v>
      </c>
      <c r="R282" s="45" t="s">
        <v>28</v>
      </c>
      <c r="S282" s="45" t="s">
        <v>24</v>
      </c>
    </row>
    <row r="283" spans="1:19" s="45" customFormat="1" ht="15.75" hidden="1">
      <c r="A283" s="31">
        <v>298</v>
      </c>
      <c r="B283" s="31" t="s">
        <v>239</v>
      </c>
      <c r="C283" s="31" t="s">
        <v>240</v>
      </c>
      <c r="D283" s="31"/>
      <c r="E283" s="31"/>
      <c r="F283" s="31">
        <v>8867580216</v>
      </c>
      <c r="G283" s="31">
        <v>8867580216</v>
      </c>
      <c r="H283" s="31" t="s">
        <v>231</v>
      </c>
      <c r="I283" s="43" t="s">
        <v>213</v>
      </c>
      <c r="J283" s="32" t="s">
        <v>223</v>
      </c>
      <c r="K283" s="32">
        <v>475</v>
      </c>
      <c r="L283" s="27">
        <f t="shared" si="13"/>
        <v>2</v>
      </c>
      <c r="R283" s="45" t="s">
        <v>19</v>
      </c>
      <c r="S283" s="45" t="s">
        <v>24</v>
      </c>
    </row>
    <row r="284" spans="1:19" s="45" customFormat="1" ht="15.75" hidden="1">
      <c r="A284" s="31">
        <v>421</v>
      </c>
      <c r="B284" s="31" t="s">
        <v>241</v>
      </c>
      <c r="C284" s="31" t="s">
        <v>242</v>
      </c>
      <c r="D284" s="31"/>
      <c r="E284" s="31"/>
      <c r="F284" s="31"/>
      <c r="G284" s="31">
        <v>9931175606</v>
      </c>
      <c r="H284" s="31" t="s">
        <v>110</v>
      </c>
      <c r="I284" s="43" t="s">
        <v>43</v>
      </c>
      <c r="J284" s="32" t="s">
        <v>223</v>
      </c>
      <c r="K284" s="32">
        <v>350</v>
      </c>
      <c r="L284" s="27">
        <f t="shared" si="13"/>
        <v>1</v>
      </c>
      <c r="R284" s="45" t="s">
        <v>28</v>
      </c>
      <c r="S284" s="45" t="s">
        <v>20</v>
      </c>
    </row>
    <row r="285" spans="1:19" s="45" customFormat="1" ht="15.75" hidden="1">
      <c r="A285" s="31">
        <v>460</v>
      </c>
      <c r="B285" s="31" t="s">
        <v>243</v>
      </c>
      <c r="C285" s="31" t="s">
        <v>244</v>
      </c>
      <c r="D285" s="31"/>
      <c r="E285" s="31"/>
      <c r="F285" s="31">
        <v>9931831431</v>
      </c>
      <c r="G285" s="31">
        <v>9852639646</v>
      </c>
      <c r="H285" s="31" t="s">
        <v>100</v>
      </c>
      <c r="I285" s="43" t="s">
        <v>17</v>
      </c>
      <c r="J285" s="32" t="s">
        <v>223</v>
      </c>
      <c r="K285" s="32">
        <v>475</v>
      </c>
      <c r="L285" s="27">
        <f t="shared" ref="L285:L318" si="14">COUNTIF($C$15:$C$338,C285)</f>
        <v>1</v>
      </c>
      <c r="R285" s="45" t="s">
        <v>28</v>
      </c>
      <c r="S285" s="45" t="s">
        <v>24</v>
      </c>
    </row>
    <row r="286" spans="1:19" s="45" customFormat="1" ht="15.75" hidden="1">
      <c r="A286" s="31">
        <v>584</v>
      </c>
      <c r="B286" s="31" t="s">
        <v>245</v>
      </c>
      <c r="C286" s="31" t="s">
        <v>246</v>
      </c>
      <c r="D286" s="31"/>
      <c r="E286" s="31"/>
      <c r="F286" s="31"/>
      <c r="G286" s="31">
        <v>7759871139</v>
      </c>
      <c r="H286" s="31" t="s">
        <v>66</v>
      </c>
      <c r="I286" s="43" t="s">
        <v>43</v>
      </c>
      <c r="J286" s="32" t="s">
        <v>223</v>
      </c>
      <c r="K286" s="32">
        <v>525</v>
      </c>
      <c r="L286" s="27">
        <f t="shared" si="14"/>
        <v>1</v>
      </c>
      <c r="R286" s="45" t="s">
        <v>19</v>
      </c>
      <c r="S286" s="45" t="s">
        <v>24</v>
      </c>
    </row>
    <row r="287" spans="1:19" s="45" customFormat="1" ht="15.75">
      <c r="A287" s="31">
        <v>261</v>
      </c>
      <c r="B287" s="31" t="s">
        <v>247</v>
      </c>
      <c r="C287" s="31" t="s">
        <v>248</v>
      </c>
      <c r="D287" s="31"/>
      <c r="E287" s="31"/>
      <c r="F287" s="31"/>
      <c r="G287" s="31">
        <v>8083551908</v>
      </c>
      <c r="H287" s="31" t="s">
        <v>42</v>
      </c>
      <c r="I287" s="43" t="s">
        <v>37</v>
      </c>
      <c r="J287" s="32" t="s">
        <v>223</v>
      </c>
      <c r="K287" s="32">
        <v>450</v>
      </c>
      <c r="L287" s="27">
        <f t="shared" si="14"/>
        <v>2</v>
      </c>
      <c r="R287" s="45" t="s">
        <v>28</v>
      </c>
      <c r="S287" s="45" t="s">
        <v>24</v>
      </c>
    </row>
    <row r="288" spans="1:19" s="45" customFormat="1" ht="15.75" hidden="1">
      <c r="A288" s="31">
        <v>508</v>
      </c>
      <c r="B288" s="31" t="s">
        <v>249</v>
      </c>
      <c r="C288" s="31" t="s">
        <v>250</v>
      </c>
      <c r="D288" s="31"/>
      <c r="E288" s="31"/>
      <c r="F288" s="31"/>
      <c r="G288" s="31">
        <v>8084444525</v>
      </c>
      <c r="H288" s="31" t="s">
        <v>115</v>
      </c>
      <c r="I288" s="43" t="s">
        <v>43</v>
      </c>
      <c r="J288" s="32" t="s">
        <v>223</v>
      </c>
      <c r="K288" s="32">
        <v>350</v>
      </c>
      <c r="L288" s="27">
        <f t="shared" si="14"/>
        <v>2</v>
      </c>
      <c r="R288" s="45" t="s">
        <v>28</v>
      </c>
      <c r="S288" s="45" t="s">
        <v>24</v>
      </c>
    </row>
    <row r="289" spans="1:19" s="45" customFormat="1" ht="15.75" hidden="1">
      <c r="A289" s="31">
        <v>502</v>
      </c>
      <c r="B289" s="31" t="s">
        <v>251</v>
      </c>
      <c r="C289" s="31" t="s">
        <v>252</v>
      </c>
      <c r="D289" s="31"/>
      <c r="E289" s="31"/>
      <c r="F289" s="31"/>
      <c r="G289" s="31">
        <v>9934816376</v>
      </c>
      <c r="H289" s="31" t="s">
        <v>42</v>
      </c>
      <c r="I289" s="43" t="s">
        <v>43</v>
      </c>
      <c r="J289" s="32" t="s">
        <v>223</v>
      </c>
      <c r="K289" s="32">
        <v>450</v>
      </c>
      <c r="L289" s="27">
        <f t="shared" si="14"/>
        <v>1</v>
      </c>
      <c r="R289" s="45" t="s">
        <v>28</v>
      </c>
      <c r="S289" s="45" t="s">
        <v>24</v>
      </c>
    </row>
    <row r="290" spans="1:19" s="45" customFormat="1" ht="15.75">
      <c r="A290" s="31">
        <v>587</v>
      </c>
      <c r="B290" s="31" t="s">
        <v>253</v>
      </c>
      <c r="C290" s="31" t="s">
        <v>221</v>
      </c>
      <c r="D290" s="31"/>
      <c r="E290" s="31"/>
      <c r="F290" s="31"/>
      <c r="G290" s="31">
        <v>7979943296</v>
      </c>
      <c r="H290" s="31" t="s">
        <v>222</v>
      </c>
      <c r="I290" s="43" t="s">
        <v>37</v>
      </c>
      <c r="J290" s="32" t="s">
        <v>223</v>
      </c>
      <c r="K290" s="32">
        <v>500</v>
      </c>
      <c r="L290" s="27">
        <f t="shared" si="14"/>
        <v>2</v>
      </c>
      <c r="R290" s="45" t="s">
        <v>28</v>
      </c>
      <c r="S290" s="45" t="s">
        <v>24</v>
      </c>
    </row>
    <row r="291" spans="1:19" s="45" customFormat="1" ht="15.75" hidden="1">
      <c r="A291" s="31">
        <v>506</v>
      </c>
      <c r="B291" s="31" t="s">
        <v>254</v>
      </c>
      <c r="C291" s="31" t="s">
        <v>255</v>
      </c>
      <c r="D291" s="31"/>
      <c r="E291" s="31"/>
      <c r="F291" s="31"/>
      <c r="G291" s="31">
        <v>9934737964</v>
      </c>
      <c r="H291" s="31" t="s">
        <v>27</v>
      </c>
      <c r="I291" s="43" t="s">
        <v>17</v>
      </c>
      <c r="J291" s="32" t="s">
        <v>223</v>
      </c>
      <c r="K291" s="32">
        <v>475</v>
      </c>
      <c r="L291" s="27">
        <f t="shared" si="14"/>
        <v>1</v>
      </c>
      <c r="R291" s="45" t="s">
        <v>28</v>
      </c>
      <c r="S291" s="45" t="s">
        <v>24</v>
      </c>
    </row>
    <row r="292" spans="1:19" s="45" customFormat="1" ht="15.75" hidden="1">
      <c r="A292" s="31">
        <v>515</v>
      </c>
      <c r="B292" s="31" t="s">
        <v>256</v>
      </c>
      <c r="C292" s="31" t="s">
        <v>257</v>
      </c>
      <c r="D292" s="31"/>
      <c r="E292" s="31"/>
      <c r="F292" s="31"/>
      <c r="G292" s="31">
        <v>9852014312</v>
      </c>
      <c r="H292" s="31" t="s">
        <v>42</v>
      </c>
      <c r="I292" s="43" t="s">
        <v>43</v>
      </c>
      <c r="J292" s="32" t="s">
        <v>223</v>
      </c>
      <c r="K292" s="32">
        <v>450</v>
      </c>
      <c r="L292" s="27">
        <f t="shared" si="14"/>
        <v>1</v>
      </c>
      <c r="R292" s="45" t="s">
        <v>28</v>
      </c>
      <c r="S292" s="45" t="s">
        <v>20</v>
      </c>
    </row>
    <row r="293" spans="1:19" s="45" customFormat="1" ht="15.75" hidden="1">
      <c r="A293" s="31">
        <v>538</v>
      </c>
      <c r="B293" s="31" t="s">
        <v>258</v>
      </c>
      <c r="C293" s="31" t="s">
        <v>259</v>
      </c>
      <c r="D293" s="31"/>
      <c r="E293" s="31"/>
      <c r="F293" s="31"/>
      <c r="G293" s="31">
        <v>9560553954</v>
      </c>
      <c r="H293" s="31" t="s">
        <v>260</v>
      </c>
      <c r="I293" s="43" t="s">
        <v>214</v>
      </c>
      <c r="J293" s="32" t="s">
        <v>223</v>
      </c>
      <c r="K293" s="32">
        <v>600</v>
      </c>
      <c r="L293" s="27">
        <f t="shared" si="14"/>
        <v>1</v>
      </c>
      <c r="R293" s="45" t="s">
        <v>28</v>
      </c>
      <c r="S293" s="45" t="s">
        <v>24</v>
      </c>
    </row>
    <row r="294" spans="1:19" s="45" customFormat="1" ht="15.75" hidden="1">
      <c r="A294" s="33">
        <v>561</v>
      </c>
      <c r="B294" s="33" t="s">
        <v>261</v>
      </c>
      <c r="C294" s="33" t="s">
        <v>262</v>
      </c>
      <c r="D294" s="33"/>
      <c r="E294" s="33" t="s">
        <v>51</v>
      </c>
      <c r="F294" s="33"/>
      <c r="G294" s="33">
        <v>9934736921</v>
      </c>
      <c r="H294" s="33" t="s">
        <v>48</v>
      </c>
      <c r="I294" s="43" t="s">
        <v>17</v>
      </c>
      <c r="J294" s="34" t="s">
        <v>223</v>
      </c>
      <c r="K294" s="34">
        <v>475</v>
      </c>
      <c r="L294" s="27">
        <f t="shared" si="14"/>
        <v>1</v>
      </c>
      <c r="R294" s="45" t="s">
        <v>28</v>
      </c>
      <c r="S294" s="45" t="s">
        <v>20</v>
      </c>
    </row>
    <row r="295" spans="1:19" s="45" customFormat="1" ht="15.75">
      <c r="A295" s="31">
        <v>585</v>
      </c>
      <c r="B295" s="31" t="s">
        <v>263</v>
      </c>
      <c r="C295" s="31" t="s">
        <v>264</v>
      </c>
      <c r="D295" s="31"/>
      <c r="E295" s="31"/>
      <c r="F295" s="31"/>
      <c r="G295" s="31">
        <v>9572697646</v>
      </c>
      <c r="H295" s="31" t="s">
        <v>222</v>
      </c>
      <c r="I295" s="43" t="s">
        <v>37</v>
      </c>
      <c r="J295" s="32" t="s">
        <v>223</v>
      </c>
      <c r="K295" s="32">
        <v>500</v>
      </c>
      <c r="L295" s="27">
        <f t="shared" si="14"/>
        <v>2</v>
      </c>
      <c r="R295" s="45" t="s">
        <v>19</v>
      </c>
      <c r="S295" s="45" t="s">
        <v>20</v>
      </c>
    </row>
    <row r="296" spans="1:19" s="45" customFormat="1" ht="15.75" hidden="1">
      <c r="A296" s="31">
        <v>683</v>
      </c>
      <c r="B296" s="31" t="s">
        <v>265</v>
      </c>
      <c r="C296" s="31" t="s">
        <v>120</v>
      </c>
      <c r="D296" s="31"/>
      <c r="E296" s="31"/>
      <c r="F296" s="31">
        <v>9631985504</v>
      </c>
      <c r="G296" s="31">
        <v>9973963431</v>
      </c>
      <c r="H296" s="31" t="s">
        <v>121</v>
      </c>
      <c r="I296" s="43" t="s">
        <v>17</v>
      </c>
      <c r="J296" s="32" t="s">
        <v>223</v>
      </c>
      <c r="K296" s="32">
        <v>475</v>
      </c>
      <c r="L296" s="27">
        <f t="shared" si="14"/>
        <v>3</v>
      </c>
      <c r="R296" s="45" t="s">
        <v>19</v>
      </c>
      <c r="S296" s="45" t="s">
        <v>20</v>
      </c>
    </row>
    <row r="297" spans="1:19" s="45" customFormat="1" ht="15.75" hidden="1">
      <c r="A297" s="31">
        <v>707</v>
      </c>
      <c r="B297" s="31" t="s">
        <v>266</v>
      </c>
      <c r="C297" s="31" t="s">
        <v>267</v>
      </c>
      <c r="D297" s="38"/>
      <c r="E297" s="38"/>
      <c r="F297" s="39">
        <v>7250224941</v>
      </c>
      <c r="G297" s="39">
        <v>7250224941</v>
      </c>
      <c r="H297" s="39" t="s">
        <v>268</v>
      </c>
      <c r="I297" s="52" t="s">
        <v>212</v>
      </c>
      <c r="J297" s="32" t="s">
        <v>223</v>
      </c>
      <c r="K297" s="32">
        <v>550</v>
      </c>
      <c r="L297" s="27">
        <f t="shared" si="14"/>
        <v>1</v>
      </c>
      <c r="M297" s="226" t="s">
        <v>269</v>
      </c>
      <c r="N297" s="227"/>
      <c r="R297" s="45" t="s">
        <v>19</v>
      </c>
      <c r="S297" s="45" t="s">
        <v>20</v>
      </c>
    </row>
    <row r="298" spans="1:19" s="45" customFormat="1" ht="15.75" hidden="1">
      <c r="A298" s="31">
        <v>570</v>
      </c>
      <c r="B298" s="31" t="s">
        <v>270</v>
      </c>
      <c r="C298" s="31" t="s">
        <v>271</v>
      </c>
      <c r="D298" s="31"/>
      <c r="E298" s="31"/>
      <c r="F298" s="31"/>
      <c r="G298" s="31">
        <v>9801671021</v>
      </c>
      <c r="H298" s="31" t="s">
        <v>95</v>
      </c>
      <c r="I298" s="43" t="s">
        <v>17</v>
      </c>
      <c r="J298" s="32" t="s">
        <v>272</v>
      </c>
      <c r="K298" s="32">
        <v>475</v>
      </c>
      <c r="L298" s="27">
        <f t="shared" si="14"/>
        <v>1</v>
      </c>
      <c r="R298" s="45" t="s">
        <v>28</v>
      </c>
      <c r="S298" s="45" t="s">
        <v>20</v>
      </c>
    </row>
    <row r="299" spans="1:19" s="45" customFormat="1" ht="15.75" hidden="1">
      <c r="A299" s="31">
        <v>346</v>
      </c>
      <c r="B299" s="31" t="s">
        <v>273</v>
      </c>
      <c r="C299" s="31" t="s">
        <v>274</v>
      </c>
      <c r="D299" s="31"/>
      <c r="E299" s="31"/>
      <c r="F299" s="31"/>
      <c r="G299" s="31">
        <v>9546925260</v>
      </c>
      <c r="H299" s="31" t="s">
        <v>275</v>
      </c>
      <c r="I299" s="52" t="s">
        <v>212</v>
      </c>
      <c r="J299" s="32" t="s">
        <v>272</v>
      </c>
      <c r="K299" s="32">
        <v>375</v>
      </c>
      <c r="L299" s="27">
        <f t="shared" si="14"/>
        <v>1</v>
      </c>
      <c r="R299" s="45" t="s">
        <v>28</v>
      </c>
      <c r="S299" s="45" t="s">
        <v>24</v>
      </c>
    </row>
    <row r="300" spans="1:19" s="30" customFormat="1" ht="15.75" hidden="1">
      <c r="A300" s="40">
        <v>349</v>
      </c>
      <c r="B300" s="40" t="s">
        <v>359</v>
      </c>
      <c r="C300" s="40" t="s">
        <v>685</v>
      </c>
      <c r="D300" s="40"/>
      <c r="E300" s="40"/>
      <c r="F300" s="40"/>
      <c r="G300" s="40">
        <v>9102859220</v>
      </c>
      <c r="H300" s="40" t="s">
        <v>360</v>
      </c>
      <c r="I300" s="43" t="s">
        <v>212</v>
      </c>
      <c r="J300" s="32" t="s">
        <v>272</v>
      </c>
      <c r="K300" s="32"/>
      <c r="L300" s="27">
        <f t="shared" si="14"/>
        <v>1</v>
      </c>
      <c r="R300" s="45" t="s">
        <v>19</v>
      </c>
      <c r="S300" s="45" t="s">
        <v>24</v>
      </c>
    </row>
    <row r="301" spans="1:19" s="45" customFormat="1" ht="15.75" hidden="1">
      <c r="A301" s="28">
        <v>238</v>
      </c>
      <c r="B301" s="28" t="s">
        <v>276</v>
      </c>
      <c r="C301" s="28" t="s">
        <v>277</v>
      </c>
      <c r="D301" s="28"/>
      <c r="E301" s="28" t="s">
        <v>15</v>
      </c>
      <c r="F301" s="28"/>
      <c r="G301" s="28">
        <v>9163822864</v>
      </c>
      <c r="H301" s="28" t="s">
        <v>100</v>
      </c>
      <c r="I301" s="43" t="s">
        <v>17</v>
      </c>
      <c r="J301" s="29" t="s">
        <v>272</v>
      </c>
      <c r="K301" s="29">
        <v>475</v>
      </c>
      <c r="L301" s="27">
        <f t="shared" si="14"/>
        <v>3</v>
      </c>
      <c r="R301" s="45" t="s">
        <v>28</v>
      </c>
      <c r="S301" s="45" t="s">
        <v>24</v>
      </c>
    </row>
    <row r="302" spans="1:19" s="45" customFormat="1" ht="15.75" hidden="1">
      <c r="A302" s="31">
        <v>333</v>
      </c>
      <c r="B302" s="31" t="s">
        <v>278</v>
      </c>
      <c r="C302" s="31" t="s">
        <v>279</v>
      </c>
      <c r="D302" s="31"/>
      <c r="E302" s="31"/>
      <c r="F302" s="31"/>
      <c r="G302" s="31">
        <v>8987229201</v>
      </c>
      <c r="H302" s="31" t="s">
        <v>42</v>
      </c>
      <c r="I302" s="43" t="s">
        <v>43</v>
      </c>
      <c r="J302" s="32" t="s">
        <v>272</v>
      </c>
      <c r="K302" s="32">
        <v>450</v>
      </c>
      <c r="L302" s="27">
        <f t="shared" si="14"/>
        <v>2</v>
      </c>
      <c r="R302" s="45" t="s">
        <v>28</v>
      </c>
      <c r="S302" s="45" t="s">
        <v>24</v>
      </c>
    </row>
    <row r="303" spans="1:19" s="45" customFormat="1" ht="15.75" hidden="1">
      <c r="A303" s="31">
        <v>428</v>
      </c>
      <c r="B303" s="31" t="s">
        <v>280</v>
      </c>
      <c r="C303" s="31" t="s">
        <v>281</v>
      </c>
      <c r="D303" s="31"/>
      <c r="E303" s="31"/>
      <c r="F303" s="31"/>
      <c r="G303" s="31">
        <v>7783890497</v>
      </c>
      <c r="H303" s="31" t="s">
        <v>42</v>
      </c>
      <c r="I303" s="43" t="s">
        <v>43</v>
      </c>
      <c r="J303" s="32" t="s">
        <v>272</v>
      </c>
      <c r="K303" s="32">
        <v>450</v>
      </c>
      <c r="L303" s="27">
        <f t="shared" si="14"/>
        <v>1</v>
      </c>
      <c r="R303" s="45" t="s">
        <v>28</v>
      </c>
      <c r="S303" s="45" t="s">
        <v>24</v>
      </c>
    </row>
    <row r="304" spans="1:19" s="45" customFormat="1" ht="15.75" hidden="1">
      <c r="A304" s="31">
        <v>653</v>
      </c>
      <c r="B304" s="31" t="s">
        <v>282</v>
      </c>
      <c r="C304" s="31" t="s">
        <v>283</v>
      </c>
      <c r="D304" s="31"/>
      <c r="E304" s="31"/>
      <c r="F304" s="31">
        <v>7765969025</v>
      </c>
      <c r="G304" s="31">
        <v>8083175820</v>
      </c>
      <c r="H304" s="31" t="s">
        <v>284</v>
      </c>
      <c r="I304" s="43" t="s">
        <v>17</v>
      </c>
      <c r="J304" s="32" t="s">
        <v>272</v>
      </c>
      <c r="K304" s="32">
        <v>475</v>
      </c>
      <c r="L304" s="27">
        <f t="shared" si="14"/>
        <v>2</v>
      </c>
      <c r="R304" s="45" t="s">
        <v>28</v>
      </c>
      <c r="S304" s="45" t="s">
        <v>24</v>
      </c>
    </row>
    <row r="305" spans="1:19" s="45" customFormat="1" ht="15.75" hidden="1">
      <c r="A305" s="31">
        <v>689</v>
      </c>
      <c r="B305" s="31" t="s">
        <v>285</v>
      </c>
      <c r="C305" s="31" t="s">
        <v>286</v>
      </c>
      <c r="D305" s="31"/>
      <c r="E305" s="31"/>
      <c r="F305" s="31">
        <v>9934406640</v>
      </c>
      <c r="G305" s="31"/>
      <c r="H305" s="31" t="s">
        <v>287</v>
      </c>
      <c r="I305" s="43" t="s">
        <v>17</v>
      </c>
      <c r="J305" s="32" t="s">
        <v>272</v>
      </c>
      <c r="K305" s="32">
        <v>550</v>
      </c>
      <c r="L305" s="27">
        <f t="shared" si="14"/>
        <v>1</v>
      </c>
      <c r="R305" s="45" t="s">
        <v>28</v>
      </c>
      <c r="S305" s="45" t="s">
        <v>24</v>
      </c>
    </row>
    <row r="306" spans="1:19" s="45" customFormat="1" ht="15.75" hidden="1">
      <c r="A306" s="31">
        <v>687</v>
      </c>
      <c r="B306" s="31" t="s">
        <v>288</v>
      </c>
      <c r="C306" s="31" t="s">
        <v>289</v>
      </c>
      <c r="D306" s="31"/>
      <c r="E306" s="31"/>
      <c r="F306" s="31">
        <v>7667308511</v>
      </c>
      <c r="G306" s="31">
        <v>9934406640</v>
      </c>
      <c r="H306" s="31" t="s">
        <v>287</v>
      </c>
      <c r="I306" s="43" t="s">
        <v>17</v>
      </c>
      <c r="J306" s="32" t="s">
        <v>272</v>
      </c>
      <c r="K306" s="32">
        <v>550</v>
      </c>
      <c r="L306" s="27">
        <f t="shared" si="14"/>
        <v>2</v>
      </c>
      <c r="R306" s="45" t="s">
        <v>28</v>
      </c>
      <c r="S306" s="45" t="s">
        <v>24</v>
      </c>
    </row>
    <row r="307" spans="1:19" s="45" customFormat="1" ht="15.75" hidden="1">
      <c r="A307" s="31">
        <v>693</v>
      </c>
      <c r="B307" s="31" t="s">
        <v>290</v>
      </c>
      <c r="C307" s="31" t="s">
        <v>291</v>
      </c>
      <c r="D307" s="31"/>
      <c r="E307" s="31"/>
      <c r="F307" s="31">
        <v>7061426884</v>
      </c>
      <c r="G307" s="31"/>
      <c r="H307" s="31" t="s">
        <v>287</v>
      </c>
      <c r="I307" s="43" t="s">
        <v>17</v>
      </c>
      <c r="J307" s="32" t="s">
        <v>272</v>
      </c>
      <c r="K307" s="32">
        <v>550</v>
      </c>
      <c r="L307" s="27">
        <f t="shared" si="14"/>
        <v>1</v>
      </c>
      <c r="R307" s="45" t="s">
        <v>28</v>
      </c>
      <c r="S307" s="45" t="s">
        <v>24</v>
      </c>
    </row>
    <row r="308" spans="1:19" s="45" customFormat="1" ht="15.75" hidden="1">
      <c r="A308" s="31">
        <v>459</v>
      </c>
      <c r="B308" s="31" t="s">
        <v>292</v>
      </c>
      <c r="C308" s="31" t="s">
        <v>293</v>
      </c>
      <c r="D308" s="31"/>
      <c r="E308" s="31"/>
      <c r="F308" s="31"/>
      <c r="G308" s="31">
        <v>9155412872</v>
      </c>
      <c r="H308" s="31" t="s">
        <v>42</v>
      </c>
      <c r="I308" s="43" t="s">
        <v>43</v>
      </c>
      <c r="J308" s="32" t="s">
        <v>272</v>
      </c>
      <c r="K308" s="32">
        <v>450</v>
      </c>
      <c r="L308" s="27">
        <f t="shared" si="14"/>
        <v>1</v>
      </c>
      <c r="R308" s="45" t="s">
        <v>28</v>
      </c>
      <c r="S308" s="45" t="s">
        <v>24</v>
      </c>
    </row>
    <row r="309" spans="1:19" s="47" customFormat="1" hidden="1">
      <c r="A309" s="98">
        <v>200</v>
      </c>
      <c r="B309" s="98" t="s">
        <v>294</v>
      </c>
      <c r="C309" s="98" t="s">
        <v>295</v>
      </c>
      <c r="D309" s="98"/>
      <c r="E309" s="98"/>
      <c r="F309" s="98"/>
      <c r="G309" s="31">
        <v>9934737960</v>
      </c>
      <c r="H309" s="31" t="s">
        <v>296</v>
      </c>
      <c r="I309" s="43" t="s">
        <v>210</v>
      </c>
      <c r="J309" s="32" t="s">
        <v>272</v>
      </c>
      <c r="K309" s="32">
        <v>450</v>
      </c>
      <c r="L309" s="27">
        <f t="shared" si="14"/>
        <v>3</v>
      </c>
      <c r="R309" s="45" t="s">
        <v>28</v>
      </c>
      <c r="S309" s="45" t="s">
        <v>24</v>
      </c>
    </row>
    <row r="310" spans="1:19" s="45" customFormat="1" ht="15.75" hidden="1">
      <c r="A310" s="31">
        <v>339</v>
      </c>
      <c r="B310" s="31" t="s">
        <v>297</v>
      </c>
      <c r="C310" s="31" t="s">
        <v>298</v>
      </c>
      <c r="D310" s="31"/>
      <c r="E310" s="31" t="s">
        <v>659</v>
      </c>
      <c r="F310" s="31"/>
      <c r="G310" s="31">
        <v>9661898949</v>
      </c>
      <c r="H310" s="31" t="s">
        <v>299</v>
      </c>
      <c r="I310" s="43" t="s">
        <v>213</v>
      </c>
      <c r="J310" s="32" t="s">
        <v>272</v>
      </c>
      <c r="K310" s="32">
        <v>475</v>
      </c>
      <c r="L310" s="27">
        <f t="shared" si="14"/>
        <v>1</v>
      </c>
      <c r="M310" s="228" t="s">
        <v>300</v>
      </c>
      <c r="N310" s="229"/>
      <c r="O310" s="229"/>
      <c r="R310" s="45" t="s">
        <v>28</v>
      </c>
      <c r="S310" s="45" t="s">
        <v>24</v>
      </c>
    </row>
    <row r="311" spans="1:19" s="45" customFormat="1" ht="15.75" hidden="1">
      <c r="A311" s="31">
        <v>778</v>
      </c>
      <c r="B311" s="31" t="s">
        <v>301</v>
      </c>
      <c r="C311" s="31" t="s">
        <v>302</v>
      </c>
      <c r="D311" s="31"/>
      <c r="E311" s="31"/>
      <c r="F311" s="31">
        <v>9934986930</v>
      </c>
      <c r="G311" s="31">
        <v>834069660</v>
      </c>
      <c r="H311" s="31" t="s">
        <v>66</v>
      </c>
      <c r="I311" s="43" t="s">
        <v>43</v>
      </c>
      <c r="J311" s="32" t="s">
        <v>272</v>
      </c>
      <c r="K311" s="32">
        <v>525</v>
      </c>
      <c r="L311" s="27">
        <f t="shared" si="14"/>
        <v>3</v>
      </c>
      <c r="R311" s="45" t="s">
        <v>19</v>
      </c>
      <c r="S311" s="45" t="s">
        <v>20</v>
      </c>
    </row>
    <row r="312" spans="1:19" s="41" customFormat="1" ht="15.75" hidden="1">
      <c r="A312" s="31">
        <v>359</v>
      </c>
      <c r="B312" s="31" t="s">
        <v>303</v>
      </c>
      <c r="C312" s="31" t="s">
        <v>304</v>
      </c>
      <c r="D312" s="31"/>
      <c r="E312" s="31"/>
      <c r="F312" s="31">
        <v>7979832370</v>
      </c>
      <c r="G312" s="31">
        <v>9955420932</v>
      </c>
      <c r="H312" s="31" t="s">
        <v>231</v>
      </c>
      <c r="I312" s="43" t="s">
        <v>213</v>
      </c>
      <c r="J312" s="32" t="s">
        <v>272</v>
      </c>
      <c r="K312" s="32">
        <v>475</v>
      </c>
      <c r="L312" s="27">
        <f t="shared" si="14"/>
        <v>1</v>
      </c>
      <c r="R312" s="45" t="s">
        <v>19</v>
      </c>
      <c r="S312" s="45" t="s">
        <v>24</v>
      </c>
    </row>
    <row r="313" spans="1:19" s="45" customFormat="1" ht="15.75" hidden="1">
      <c r="A313" s="31">
        <v>279</v>
      </c>
      <c r="B313" s="31" t="s">
        <v>305</v>
      </c>
      <c r="C313" s="31" t="s">
        <v>306</v>
      </c>
      <c r="D313" s="31"/>
      <c r="E313" s="31"/>
      <c r="F313" s="31"/>
      <c r="G313" s="31">
        <v>7654142973</v>
      </c>
      <c r="H313" s="31" t="s">
        <v>307</v>
      </c>
      <c r="I313" s="43" t="s">
        <v>213</v>
      </c>
      <c r="J313" s="32" t="s">
        <v>272</v>
      </c>
      <c r="K313" s="32">
        <v>475</v>
      </c>
      <c r="L313" s="27">
        <f t="shared" si="14"/>
        <v>2</v>
      </c>
      <c r="R313" s="45" t="s">
        <v>19</v>
      </c>
      <c r="S313" s="45" t="s">
        <v>20</v>
      </c>
    </row>
    <row r="314" spans="1:19" s="45" customFormat="1" ht="15.75">
      <c r="A314" s="31">
        <v>240</v>
      </c>
      <c r="B314" s="31" t="s">
        <v>308</v>
      </c>
      <c r="C314" s="31" t="s">
        <v>309</v>
      </c>
      <c r="D314" s="31"/>
      <c r="E314" s="31"/>
      <c r="F314" s="31"/>
      <c r="G314" s="31">
        <v>8895963422</v>
      </c>
      <c r="H314" s="31" t="s">
        <v>36</v>
      </c>
      <c r="I314" s="43" t="s">
        <v>37</v>
      </c>
      <c r="J314" s="32" t="s">
        <v>272</v>
      </c>
      <c r="K314" s="32">
        <v>375</v>
      </c>
      <c r="L314" s="27">
        <f t="shared" si="14"/>
        <v>1</v>
      </c>
      <c r="R314" s="45" t="s">
        <v>28</v>
      </c>
      <c r="S314" s="45" t="s">
        <v>24</v>
      </c>
    </row>
    <row r="315" spans="1:19" s="45" customFormat="1" ht="15.75" hidden="1">
      <c r="A315" s="31">
        <v>654</v>
      </c>
      <c r="B315" s="31" t="s">
        <v>310</v>
      </c>
      <c r="C315" s="31" t="s">
        <v>311</v>
      </c>
      <c r="D315" s="31"/>
      <c r="E315" s="31"/>
      <c r="F315" s="31">
        <v>7739739712</v>
      </c>
      <c r="G315" s="31"/>
      <c r="H315" s="31" t="s">
        <v>312</v>
      </c>
      <c r="I315" s="43" t="s">
        <v>214</v>
      </c>
      <c r="J315" s="32" t="s">
        <v>272</v>
      </c>
      <c r="K315" s="32">
        <v>600</v>
      </c>
      <c r="L315" s="27">
        <f t="shared" si="14"/>
        <v>1</v>
      </c>
      <c r="R315" s="45" t="s">
        <v>28</v>
      </c>
      <c r="S315" s="45" t="s">
        <v>20</v>
      </c>
    </row>
    <row r="316" spans="1:19" s="45" customFormat="1" ht="15.75" hidden="1">
      <c r="A316" s="31">
        <v>692</v>
      </c>
      <c r="B316" s="31" t="s">
        <v>313</v>
      </c>
      <c r="C316" s="31" t="s">
        <v>314</v>
      </c>
      <c r="D316" s="31"/>
      <c r="E316" s="31"/>
      <c r="F316" s="31">
        <v>9934972345</v>
      </c>
      <c r="G316" s="31"/>
      <c r="H316" s="31" t="s">
        <v>287</v>
      </c>
      <c r="I316" s="43" t="s">
        <v>17</v>
      </c>
      <c r="J316" s="32" t="s">
        <v>272</v>
      </c>
      <c r="K316" s="32">
        <v>550</v>
      </c>
      <c r="L316" s="27">
        <f t="shared" si="14"/>
        <v>1</v>
      </c>
      <c r="R316" s="45" t="s">
        <v>28</v>
      </c>
      <c r="S316" s="45" t="s">
        <v>24</v>
      </c>
    </row>
    <row r="317" spans="1:19" s="45" customFormat="1" ht="15.75" hidden="1">
      <c r="A317" s="31">
        <v>592</v>
      </c>
      <c r="B317" s="31" t="s">
        <v>315</v>
      </c>
      <c r="C317" s="31" t="s">
        <v>316</v>
      </c>
      <c r="D317" s="31"/>
      <c r="E317" s="31"/>
      <c r="F317" s="31">
        <v>8544615818</v>
      </c>
      <c r="G317" s="31">
        <v>8521201213</v>
      </c>
      <c r="H317" s="31" t="s">
        <v>268</v>
      </c>
      <c r="I317" s="52" t="s">
        <v>212</v>
      </c>
      <c r="J317" s="32" t="s">
        <v>272</v>
      </c>
      <c r="K317" s="32">
        <v>550</v>
      </c>
      <c r="L317" s="27">
        <f t="shared" si="14"/>
        <v>1</v>
      </c>
      <c r="R317" s="45" t="s">
        <v>19</v>
      </c>
      <c r="S317" s="45" t="s">
        <v>24</v>
      </c>
    </row>
    <row r="318" spans="1:19" s="45" customFormat="1" ht="15.75" hidden="1">
      <c r="A318" s="33">
        <v>424</v>
      </c>
      <c r="B318" s="33" t="s">
        <v>317</v>
      </c>
      <c r="C318" s="33" t="s">
        <v>318</v>
      </c>
      <c r="D318" s="33"/>
      <c r="E318" s="33"/>
      <c r="F318" s="33"/>
      <c r="G318" s="33">
        <v>9771880779</v>
      </c>
      <c r="H318" s="33" t="s">
        <v>319</v>
      </c>
      <c r="I318" s="43" t="s">
        <v>17</v>
      </c>
      <c r="J318" s="34" t="s">
        <v>272</v>
      </c>
      <c r="K318" s="34">
        <v>475</v>
      </c>
      <c r="L318" s="27">
        <f t="shared" si="14"/>
        <v>2</v>
      </c>
      <c r="R318" s="45" t="s">
        <v>28</v>
      </c>
      <c r="S318" s="45" t="s">
        <v>24</v>
      </c>
    </row>
    <row r="319" spans="1:19" ht="15.75" hidden="1">
      <c r="A319" s="76">
        <v>314</v>
      </c>
      <c r="B319" s="24" t="s">
        <v>320</v>
      </c>
      <c r="C319" s="31" t="s">
        <v>114</v>
      </c>
      <c r="D319" s="2"/>
      <c r="E319" s="76">
        <v>9097102335</v>
      </c>
      <c r="F319" s="24" t="s">
        <v>115</v>
      </c>
      <c r="G319" s="31">
        <v>9097883368</v>
      </c>
      <c r="H319" s="31" t="s">
        <v>115</v>
      </c>
      <c r="I319" s="43" t="s">
        <v>43</v>
      </c>
      <c r="J319" s="42" t="s">
        <v>321</v>
      </c>
      <c r="K319" s="32">
        <v>350</v>
      </c>
    </row>
    <row r="320" spans="1:19" s="45" customFormat="1" ht="15.75" hidden="1">
      <c r="A320" s="31">
        <v>328</v>
      </c>
      <c r="B320" s="31" t="s">
        <v>322</v>
      </c>
      <c r="C320" s="31" t="s">
        <v>323</v>
      </c>
      <c r="D320" s="31"/>
      <c r="E320" s="31"/>
      <c r="F320" s="31"/>
      <c r="G320" s="31">
        <v>8757499761</v>
      </c>
      <c r="H320" s="31" t="s">
        <v>324</v>
      </c>
      <c r="I320" s="43" t="s">
        <v>43</v>
      </c>
      <c r="J320" s="32" t="s">
        <v>272</v>
      </c>
      <c r="K320" s="32">
        <v>550</v>
      </c>
      <c r="L320" s="27">
        <f t="shared" ref="L320:L338" si="15">COUNTIF($C$15:$C$338,C320)</f>
        <v>2</v>
      </c>
      <c r="R320" s="45" t="s">
        <v>28</v>
      </c>
      <c r="S320" s="45" t="s">
        <v>20</v>
      </c>
    </row>
    <row r="321" spans="1:19" s="45" customFormat="1" ht="15.75" hidden="1">
      <c r="A321" s="31">
        <v>728</v>
      </c>
      <c r="B321" s="31" t="s">
        <v>325</v>
      </c>
      <c r="C321" s="31" t="s">
        <v>326</v>
      </c>
      <c r="D321" s="31"/>
      <c r="E321" s="31"/>
      <c r="F321" s="31">
        <v>7488713504</v>
      </c>
      <c r="G321" s="31">
        <v>6200019802</v>
      </c>
      <c r="H321" s="31" t="s">
        <v>100</v>
      </c>
      <c r="I321" s="43" t="s">
        <v>17</v>
      </c>
      <c r="J321" s="32" t="s">
        <v>272</v>
      </c>
      <c r="K321" s="32">
        <v>475</v>
      </c>
      <c r="L321" s="27">
        <f t="shared" si="15"/>
        <v>1</v>
      </c>
      <c r="R321" s="45" t="s">
        <v>28</v>
      </c>
      <c r="S321" s="45" t="s">
        <v>24</v>
      </c>
    </row>
    <row r="322" spans="1:19" s="30" customFormat="1" ht="15.75" hidden="1">
      <c r="A322" s="31">
        <v>684</v>
      </c>
      <c r="B322" s="31" t="s">
        <v>327</v>
      </c>
      <c r="C322" s="31" t="s">
        <v>328</v>
      </c>
      <c r="D322" s="31"/>
      <c r="E322" s="31"/>
      <c r="F322" s="31">
        <v>9955289702</v>
      </c>
      <c r="G322" s="31">
        <v>7543045422</v>
      </c>
      <c r="H322" s="31" t="s">
        <v>268</v>
      </c>
      <c r="I322" s="52" t="s">
        <v>212</v>
      </c>
      <c r="J322" s="32" t="s">
        <v>329</v>
      </c>
      <c r="K322" s="32">
        <v>550</v>
      </c>
      <c r="L322" s="27">
        <f t="shared" si="15"/>
        <v>1</v>
      </c>
      <c r="R322" s="45" t="s">
        <v>19</v>
      </c>
      <c r="S322" s="45" t="s">
        <v>24</v>
      </c>
    </row>
    <row r="323" spans="1:19" s="45" customFormat="1" ht="15.75" hidden="1">
      <c r="A323" s="28">
        <v>523</v>
      </c>
      <c r="B323" s="28" t="s">
        <v>330</v>
      </c>
      <c r="C323" s="28" t="s">
        <v>277</v>
      </c>
      <c r="D323" s="28"/>
      <c r="E323" s="28" t="s">
        <v>15</v>
      </c>
      <c r="F323" s="28"/>
      <c r="G323" s="28">
        <v>9065031911</v>
      </c>
      <c r="H323" s="28" t="s">
        <v>100</v>
      </c>
      <c r="I323" s="43" t="s">
        <v>17</v>
      </c>
      <c r="J323" s="29" t="s">
        <v>329</v>
      </c>
      <c r="K323" s="29">
        <v>475</v>
      </c>
      <c r="L323" s="27">
        <f t="shared" si="15"/>
        <v>3</v>
      </c>
      <c r="R323" s="45" t="s">
        <v>28</v>
      </c>
      <c r="S323" s="45" t="s">
        <v>20</v>
      </c>
    </row>
    <row r="324" spans="1:19" s="45" customFormat="1" ht="15.75" hidden="1">
      <c r="A324" s="31">
        <v>690</v>
      </c>
      <c r="B324" s="31" t="s">
        <v>331</v>
      </c>
      <c r="C324" s="31" t="s">
        <v>332</v>
      </c>
      <c r="D324" s="31"/>
      <c r="E324" s="31"/>
      <c r="F324" s="31"/>
      <c r="G324" s="31"/>
      <c r="H324" s="31" t="s">
        <v>287</v>
      </c>
      <c r="I324" s="43" t="s">
        <v>17</v>
      </c>
      <c r="J324" s="32" t="s">
        <v>329</v>
      </c>
      <c r="K324" s="32">
        <v>550</v>
      </c>
      <c r="L324" s="27">
        <f t="shared" si="15"/>
        <v>1</v>
      </c>
      <c r="R324" s="45" t="s">
        <v>28</v>
      </c>
      <c r="S324" s="45" t="s">
        <v>24</v>
      </c>
    </row>
    <row r="325" spans="1:19" s="45" customFormat="1" ht="15.75" hidden="1">
      <c r="A325" s="31">
        <v>672</v>
      </c>
      <c r="B325" s="31" t="s">
        <v>333</v>
      </c>
      <c r="C325" s="31" t="s">
        <v>334</v>
      </c>
      <c r="D325" s="31"/>
      <c r="E325" s="31"/>
      <c r="F325" s="31">
        <v>8002266822</v>
      </c>
      <c r="G325" s="31"/>
      <c r="H325" s="31" t="s">
        <v>100</v>
      </c>
      <c r="I325" s="43" t="s">
        <v>17</v>
      </c>
      <c r="J325" s="32" t="s">
        <v>329</v>
      </c>
      <c r="K325" s="32">
        <v>475</v>
      </c>
      <c r="L325" s="27">
        <f t="shared" si="15"/>
        <v>2</v>
      </c>
      <c r="R325" s="45" t="s">
        <v>28</v>
      </c>
      <c r="S325" s="45" t="s">
        <v>24</v>
      </c>
    </row>
    <row r="326" spans="1:19" s="45" customFormat="1" ht="15.75" hidden="1">
      <c r="A326" s="31">
        <v>178</v>
      </c>
      <c r="B326" s="31" t="s">
        <v>335</v>
      </c>
      <c r="C326" s="31" t="s">
        <v>336</v>
      </c>
      <c r="D326" s="31"/>
      <c r="E326" s="31"/>
      <c r="F326" s="31"/>
      <c r="G326" s="31">
        <v>9939919368</v>
      </c>
      <c r="H326" s="31" t="s">
        <v>100</v>
      </c>
      <c r="I326" s="43" t="s">
        <v>17</v>
      </c>
      <c r="J326" s="32" t="s">
        <v>329</v>
      </c>
      <c r="K326" s="32">
        <v>475</v>
      </c>
      <c r="L326" s="27">
        <f t="shared" si="15"/>
        <v>1</v>
      </c>
      <c r="R326" s="45" t="s">
        <v>28</v>
      </c>
      <c r="S326" s="45" t="s">
        <v>24</v>
      </c>
    </row>
    <row r="327" spans="1:19" s="47" customFormat="1" ht="15.75" hidden="1">
      <c r="A327" s="31">
        <v>453</v>
      </c>
      <c r="B327" s="31" t="s">
        <v>337</v>
      </c>
      <c r="C327" s="31" t="s">
        <v>338</v>
      </c>
      <c r="D327" s="31"/>
      <c r="E327" s="31"/>
      <c r="F327" s="31"/>
      <c r="G327" s="31">
        <v>9931064060</v>
      </c>
      <c r="H327" s="31" t="s">
        <v>287</v>
      </c>
      <c r="I327" s="43" t="s">
        <v>17</v>
      </c>
      <c r="J327" s="32" t="s">
        <v>329</v>
      </c>
      <c r="K327" s="32">
        <v>550</v>
      </c>
      <c r="L327" s="27">
        <f t="shared" si="15"/>
        <v>2</v>
      </c>
      <c r="R327" s="45" t="s">
        <v>28</v>
      </c>
      <c r="S327" s="45" t="s">
        <v>24</v>
      </c>
    </row>
    <row r="328" spans="1:19" s="45" customFormat="1" ht="15.75" hidden="1">
      <c r="A328" s="31">
        <v>577</v>
      </c>
      <c r="B328" s="31" t="s">
        <v>339</v>
      </c>
      <c r="C328" s="31" t="s">
        <v>340</v>
      </c>
      <c r="D328" s="31"/>
      <c r="E328" s="31"/>
      <c r="F328" s="31"/>
      <c r="G328" s="31">
        <v>9006923171</v>
      </c>
      <c r="H328" s="31" t="s">
        <v>268</v>
      </c>
      <c r="I328" s="52" t="s">
        <v>212</v>
      </c>
      <c r="J328" s="32" t="s">
        <v>329</v>
      </c>
      <c r="K328" s="32">
        <v>550</v>
      </c>
      <c r="L328" s="27">
        <f t="shared" si="15"/>
        <v>3</v>
      </c>
      <c r="R328" s="45" t="s">
        <v>19</v>
      </c>
      <c r="S328" s="45" t="s">
        <v>24</v>
      </c>
    </row>
    <row r="329" spans="1:19" s="45" customFormat="1" ht="15.75" hidden="1">
      <c r="A329" s="31">
        <v>380</v>
      </c>
      <c r="B329" s="31" t="s">
        <v>341</v>
      </c>
      <c r="C329" s="31" t="s">
        <v>342</v>
      </c>
      <c r="D329" s="31"/>
      <c r="E329" s="31"/>
      <c r="F329" s="31">
        <v>9852890104</v>
      </c>
      <c r="G329" s="31">
        <v>0</v>
      </c>
      <c r="H329" s="31" t="s">
        <v>100</v>
      </c>
      <c r="I329" s="43" t="s">
        <v>17</v>
      </c>
      <c r="J329" s="32" t="s">
        <v>329</v>
      </c>
      <c r="K329" s="32">
        <v>475</v>
      </c>
      <c r="L329" s="27">
        <f t="shared" si="15"/>
        <v>2</v>
      </c>
      <c r="R329" s="45" t="s">
        <v>28</v>
      </c>
      <c r="S329" s="45" t="s">
        <v>24</v>
      </c>
    </row>
    <row r="330" spans="1:19" s="45" customFormat="1" ht="15.75" hidden="1">
      <c r="A330" s="33">
        <v>351</v>
      </c>
      <c r="B330" s="33" t="s">
        <v>343</v>
      </c>
      <c r="C330" s="33" t="s">
        <v>344</v>
      </c>
      <c r="D330" s="33"/>
      <c r="E330" s="33" t="s">
        <v>51</v>
      </c>
      <c r="F330" s="33"/>
      <c r="G330" s="33">
        <v>9939063210</v>
      </c>
      <c r="H330" s="33" t="s">
        <v>319</v>
      </c>
      <c r="I330" s="43" t="s">
        <v>17</v>
      </c>
      <c r="J330" s="34" t="s">
        <v>329</v>
      </c>
      <c r="K330" s="34">
        <v>475</v>
      </c>
      <c r="L330" s="27">
        <f t="shared" si="15"/>
        <v>2</v>
      </c>
      <c r="R330" s="45" t="s">
        <v>28</v>
      </c>
      <c r="S330" s="45" t="s">
        <v>24</v>
      </c>
    </row>
    <row r="331" spans="1:19" s="45" customFormat="1" ht="15.75" hidden="1">
      <c r="A331" s="31">
        <v>552</v>
      </c>
      <c r="B331" s="31" t="s">
        <v>345</v>
      </c>
      <c r="C331" s="31" t="s">
        <v>346</v>
      </c>
      <c r="D331" s="31"/>
      <c r="E331" s="31"/>
      <c r="F331" s="31"/>
      <c r="G331" s="31">
        <v>9931878650</v>
      </c>
      <c r="H331" s="31" t="s">
        <v>110</v>
      </c>
      <c r="I331" s="43" t="s">
        <v>43</v>
      </c>
      <c r="J331" s="32" t="s">
        <v>329</v>
      </c>
      <c r="K331" s="32">
        <v>350</v>
      </c>
      <c r="L331" s="27">
        <f t="shared" si="15"/>
        <v>2</v>
      </c>
      <c r="R331" s="45" t="s">
        <v>28</v>
      </c>
      <c r="S331" s="45" t="s">
        <v>20</v>
      </c>
    </row>
    <row r="332" spans="1:19" s="47" customFormat="1" hidden="1">
      <c r="A332" s="98">
        <v>161</v>
      </c>
      <c r="B332" s="98" t="s">
        <v>347</v>
      </c>
      <c r="C332" s="98" t="s">
        <v>295</v>
      </c>
      <c r="D332" s="98"/>
      <c r="E332" s="98"/>
      <c r="F332" s="98"/>
      <c r="G332" s="31">
        <v>9934737960</v>
      </c>
      <c r="H332" s="31" t="s">
        <v>296</v>
      </c>
      <c r="I332" s="43" t="s">
        <v>210</v>
      </c>
      <c r="J332" s="32" t="s">
        <v>329</v>
      </c>
      <c r="K332" s="32">
        <v>450</v>
      </c>
      <c r="L332" s="27">
        <f t="shared" si="15"/>
        <v>3</v>
      </c>
      <c r="R332" s="45" t="s">
        <v>28</v>
      </c>
      <c r="S332" s="45" t="s">
        <v>20</v>
      </c>
    </row>
    <row r="333" spans="1:19" s="45" customFormat="1" ht="15.75" hidden="1">
      <c r="A333" s="31">
        <v>652</v>
      </c>
      <c r="B333" s="31" t="s">
        <v>348</v>
      </c>
      <c r="C333" s="31" t="s">
        <v>283</v>
      </c>
      <c r="D333" s="31"/>
      <c r="E333" s="31"/>
      <c r="F333" s="31">
        <v>7765969025</v>
      </c>
      <c r="G333" s="31">
        <v>8083175820</v>
      </c>
      <c r="H333" s="31" t="s">
        <v>284</v>
      </c>
      <c r="I333" s="43" t="s">
        <v>17</v>
      </c>
      <c r="J333" s="32" t="s">
        <v>329</v>
      </c>
      <c r="K333" s="32">
        <v>475</v>
      </c>
      <c r="L333" s="27">
        <f t="shared" si="15"/>
        <v>2</v>
      </c>
      <c r="R333" s="45" t="s">
        <v>28</v>
      </c>
      <c r="S333" s="45" t="s">
        <v>20</v>
      </c>
    </row>
    <row r="334" spans="1:19" s="45" customFormat="1" ht="15.75" hidden="1">
      <c r="A334" s="31">
        <v>456</v>
      </c>
      <c r="B334" s="31" t="s">
        <v>349</v>
      </c>
      <c r="C334" s="31" t="s">
        <v>350</v>
      </c>
      <c r="D334" s="31"/>
      <c r="E334" s="31"/>
      <c r="F334" s="31"/>
      <c r="G334" s="31">
        <v>9934058233</v>
      </c>
      <c r="H334" s="31" t="s">
        <v>287</v>
      </c>
      <c r="I334" s="43" t="s">
        <v>17</v>
      </c>
      <c r="J334" s="32" t="s">
        <v>329</v>
      </c>
      <c r="K334" s="32">
        <v>550</v>
      </c>
      <c r="L334" s="27">
        <f t="shared" si="15"/>
        <v>3</v>
      </c>
      <c r="R334" s="45" t="s">
        <v>28</v>
      </c>
      <c r="S334" s="45" t="s">
        <v>24</v>
      </c>
    </row>
    <row r="335" spans="1:19" s="45" customFormat="1" hidden="1">
      <c r="A335" s="98">
        <v>255</v>
      </c>
      <c r="B335" s="98" t="s">
        <v>351</v>
      </c>
      <c r="C335" s="98" t="s">
        <v>352</v>
      </c>
      <c r="D335" s="98"/>
      <c r="E335" s="98"/>
      <c r="F335" s="98"/>
      <c r="G335" s="31">
        <v>9546731271</v>
      </c>
      <c r="H335" s="31" t="s">
        <v>353</v>
      </c>
      <c r="I335" s="43" t="s">
        <v>210</v>
      </c>
      <c r="J335" s="32" t="s">
        <v>329</v>
      </c>
      <c r="K335" s="32">
        <v>475</v>
      </c>
      <c r="L335" s="27">
        <f t="shared" si="15"/>
        <v>3</v>
      </c>
      <c r="R335" s="45" t="s">
        <v>19</v>
      </c>
      <c r="S335" s="45" t="s">
        <v>24</v>
      </c>
    </row>
    <row r="336" spans="1:19" s="45" customFormat="1" ht="15.75" hidden="1">
      <c r="A336" s="31">
        <v>556</v>
      </c>
      <c r="B336" s="31" t="s">
        <v>354</v>
      </c>
      <c r="C336" s="31" t="s">
        <v>355</v>
      </c>
      <c r="D336" s="31"/>
      <c r="E336" s="31"/>
      <c r="F336" s="31"/>
      <c r="G336" s="31">
        <v>7739276612</v>
      </c>
      <c r="H336" s="31" t="s">
        <v>183</v>
      </c>
      <c r="I336" s="43" t="s">
        <v>17</v>
      </c>
      <c r="J336" s="32" t="s">
        <v>329</v>
      </c>
      <c r="K336" s="32">
        <v>350</v>
      </c>
      <c r="L336" s="27">
        <f t="shared" si="15"/>
        <v>1</v>
      </c>
      <c r="R336" s="45" t="s">
        <v>19</v>
      </c>
      <c r="S336" s="45" t="s">
        <v>24</v>
      </c>
    </row>
    <row r="337" spans="1:19" s="45" customFormat="1" ht="15.75" hidden="1">
      <c r="A337" s="33">
        <v>423</v>
      </c>
      <c r="B337" s="33" t="s">
        <v>356</v>
      </c>
      <c r="C337" s="33" t="s">
        <v>318</v>
      </c>
      <c r="D337" s="33"/>
      <c r="E337" s="33" t="s">
        <v>51</v>
      </c>
      <c r="F337" s="33"/>
      <c r="G337" s="33">
        <v>9771880779</v>
      </c>
      <c r="H337" s="33" t="s">
        <v>319</v>
      </c>
      <c r="I337" s="43" t="s">
        <v>17</v>
      </c>
      <c r="J337" s="34" t="s">
        <v>329</v>
      </c>
      <c r="K337" s="34">
        <v>475</v>
      </c>
      <c r="L337" s="27">
        <f t="shared" si="15"/>
        <v>2</v>
      </c>
      <c r="R337" s="45" t="s">
        <v>28</v>
      </c>
      <c r="S337" s="45" t="s">
        <v>24</v>
      </c>
    </row>
    <row r="338" spans="1:19" s="45" customFormat="1" ht="15.75" hidden="1">
      <c r="A338" s="31">
        <v>379</v>
      </c>
      <c r="B338" s="31" t="s">
        <v>357</v>
      </c>
      <c r="C338" s="31" t="s">
        <v>342</v>
      </c>
      <c r="D338" s="31"/>
      <c r="E338" s="31"/>
      <c r="F338" s="31">
        <v>9852890104</v>
      </c>
      <c r="G338" s="31">
        <v>9852890104</v>
      </c>
      <c r="H338" s="31" t="s">
        <v>100</v>
      </c>
      <c r="I338" s="43" t="s">
        <v>17</v>
      </c>
      <c r="J338" s="32" t="s">
        <v>329</v>
      </c>
      <c r="K338" s="32">
        <v>475</v>
      </c>
      <c r="L338" s="27">
        <f t="shared" si="15"/>
        <v>2</v>
      </c>
      <c r="R338" s="45" t="s">
        <v>28</v>
      </c>
      <c r="S338" s="45" t="s">
        <v>20</v>
      </c>
    </row>
    <row r="339" spans="1:19" hidden="1">
      <c r="A339" s="100">
        <v>1000</v>
      </c>
      <c r="B339" s="100" t="s">
        <v>358</v>
      </c>
      <c r="I339" s="23" t="s">
        <v>210</v>
      </c>
      <c r="J339" s="23">
        <v>12</v>
      </c>
      <c r="K339" s="23">
        <f>12000</f>
        <v>12000</v>
      </c>
    </row>
    <row r="341" spans="1:19" s="45" customFormat="1">
      <c r="A341" s="101">
        <v>605</v>
      </c>
      <c r="B341" s="101" t="s">
        <v>686</v>
      </c>
      <c r="C341" s="101" t="s">
        <v>687</v>
      </c>
      <c r="D341" s="101" t="s">
        <v>688</v>
      </c>
      <c r="E341" s="101"/>
      <c r="F341" s="101"/>
      <c r="G341" s="24">
        <v>6203535639</v>
      </c>
      <c r="H341" s="24" t="s">
        <v>689</v>
      </c>
      <c r="I341" s="52"/>
      <c r="J341" s="26" t="s">
        <v>18</v>
      </c>
      <c r="K341" s="26">
        <v>0</v>
      </c>
      <c r="L341" s="27">
        <v>1</v>
      </c>
      <c r="R341" s="45" t="s">
        <v>19</v>
      </c>
      <c r="S341" s="45" t="s">
        <v>24</v>
      </c>
    </row>
    <row r="342" spans="1:19" s="45" customFormat="1">
      <c r="A342" s="98">
        <v>703</v>
      </c>
      <c r="B342" s="98" t="s">
        <v>690</v>
      </c>
      <c r="C342" s="98"/>
      <c r="D342" s="101" t="s">
        <v>688</v>
      </c>
      <c r="E342" s="98"/>
      <c r="F342" s="98"/>
      <c r="G342" s="31"/>
      <c r="H342" s="31" t="s">
        <v>689</v>
      </c>
      <c r="I342" s="52"/>
      <c r="J342" s="32" t="s">
        <v>18</v>
      </c>
      <c r="K342" s="32">
        <v>0</v>
      </c>
      <c r="L342" s="27">
        <v>0</v>
      </c>
      <c r="R342" s="45" t="s">
        <v>19</v>
      </c>
      <c r="S342" s="45" t="s">
        <v>24</v>
      </c>
    </row>
    <row r="343" spans="1:19">
      <c r="A343" s="102">
        <v>774</v>
      </c>
      <c r="B343" s="102" t="s">
        <v>691</v>
      </c>
      <c r="C343" s="102" t="s">
        <v>692</v>
      </c>
      <c r="D343" s="102" t="s">
        <v>688</v>
      </c>
      <c r="E343" s="102" t="s">
        <v>15</v>
      </c>
      <c r="F343" s="102"/>
      <c r="G343" s="28"/>
      <c r="H343" s="28" t="s">
        <v>689</v>
      </c>
      <c r="I343" s="52"/>
      <c r="J343" s="29" t="s">
        <v>18</v>
      </c>
      <c r="K343" s="29">
        <v>0</v>
      </c>
      <c r="L343" s="59">
        <v>2</v>
      </c>
      <c r="R343" s="45" t="s">
        <v>19</v>
      </c>
      <c r="S343" s="45" t="s">
        <v>20</v>
      </c>
    </row>
    <row r="344" spans="1:19" s="45" customFormat="1">
      <c r="A344" s="98">
        <v>537</v>
      </c>
      <c r="B344" s="98" t="s">
        <v>693</v>
      </c>
      <c r="C344" s="98" t="s">
        <v>694</v>
      </c>
      <c r="D344" s="101" t="s">
        <v>688</v>
      </c>
      <c r="E344" s="98"/>
      <c r="F344" s="98"/>
      <c r="G344" s="31">
        <v>9771745985</v>
      </c>
      <c r="H344" s="31" t="s">
        <v>695</v>
      </c>
      <c r="I344" s="52"/>
      <c r="J344" s="32" t="s">
        <v>67</v>
      </c>
      <c r="K344" s="32">
        <v>0</v>
      </c>
      <c r="L344" s="27">
        <v>1</v>
      </c>
      <c r="R344" s="45" t="s">
        <v>28</v>
      </c>
      <c r="S344" s="45" t="s">
        <v>20</v>
      </c>
    </row>
    <row r="345" spans="1:19" s="45" customFormat="1">
      <c r="A345" s="98">
        <v>670</v>
      </c>
      <c r="B345" s="98" t="s">
        <v>696</v>
      </c>
      <c r="C345" s="98" t="s">
        <v>697</v>
      </c>
      <c r="D345" s="101" t="s">
        <v>688</v>
      </c>
      <c r="E345" s="98"/>
      <c r="F345" s="98">
        <v>9955788054</v>
      </c>
      <c r="G345" s="31"/>
      <c r="H345" s="31" t="s">
        <v>695</v>
      </c>
      <c r="I345" s="52"/>
      <c r="J345" s="32" t="s">
        <v>67</v>
      </c>
      <c r="K345" s="32">
        <v>0</v>
      </c>
      <c r="L345" s="27">
        <v>1</v>
      </c>
      <c r="R345" s="45" t="s">
        <v>28</v>
      </c>
      <c r="S345" s="45" t="s">
        <v>24</v>
      </c>
    </row>
    <row r="346" spans="1:19" s="45" customFormat="1">
      <c r="A346" s="102">
        <v>704</v>
      </c>
      <c r="B346" s="102" t="s">
        <v>698</v>
      </c>
      <c r="C346" s="102" t="s">
        <v>692</v>
      </c>
      <c r="D346" s="102" t="s">
        <v>688</v>
      </c>
      <c r="E346" s="102" t="s">
        <v>15</v>
      </c>
      <c r="F346" s="102"/>
      <c r="G346" s="28"/>
      <c r="H346" s="28" t="s">
        <v>689</v>
      </c>
      <c r="I346" s="52"/>
      <c r="J346" s="29" t="s">
        <v>122</v>
      </c>
      <c r="K346" s="29">
        <v>0</v>
      </c>
      <c r="L346" s="27">
        <v>2</v>
      </c>
      <c r="R346" s="45" t="s">
        <v>19</v>
      </c>
      <c r="S346" s="45" t="s">
        <v>20</v>
      </c>
    </row>
    <row r="347" spans="1:19" s="45" customFormat="1">
      <c r="A347" s="98">
        <v>499</v>
      </c>
      <c r="B347" s="98" t="s">
        <v>699</v>
      </c>
      <c r="C347" s="98" t="s">
        <v>700</v>
      </c>
      <c r="D347" s="98" t="s">
        <v>688</v>
      </c>
      <c r="E347" s="98"/>
      <c r="F347" s="98"/>
      <c r="G347" s="31">
        <v>9097122211</v>
      </c>
      <c r="H347" s="31" t="s">
        <v>360</v>
      </c>
      <c r="I347" s="52"/>
      <c r="J347" s="32" t="s">
        <v>165</v>
      </c>
      <c r="K347" s="32">
        <v>0</v>
      </c>
      <c r="L347" s="27">
        <v>1</v>
      </c>
      <c r="R347" s="45" t="s">
        <v>19</v>
      </c>
      <c r="S347" s="45" t="s">
        <v>24</v>
      </c>
    </row>
    <row r="348" spans="1:19" s="47" customFormat="1">
      <c r="A348" s="99">
        <v>374</v>
      </c>
      <c r="B348" s="99" t="s">
        <v>701</v>
      </c>
      <c r="C348" s="99" t="s">
        <v>702</v>
      </c>
      <c r="D348" s="99" t="s">
        <v>688</v>
      </c>
      <c r="E348" s="99" t="s">
        <v>51</v>
      </c>
      <c r="F348" s="99"/>
      <c r="G348" s="33">
        <v>9162981534</v>
      </c>
      <c r="H348" s="33" t="s">
        <v>703</v>
      </c>
      <c r="I348" s="52"/>
      <c r="J348" s="34" t="s">
        <v>165</v>
      </c>
      <c r="K348" s="34">
        <v>0</v>
      </c>
      <c r="L348" s="27">
        <v>2</v>
      </c>
      <c r="R348" s="45" t="s">
        <v>28</v>
      </c>
      <c r="S348" s="45" t="s">
        <v>24</v>
      </c>
    </row>
    <row r="349" spans="1:19" s="45" customFormat="1">
      <c r="A349" s="98">
        <v>356</v>
      </c>
      <c r="B349" s="98" t="s">
        <v>704</v>
      </c>
      <c r="C349" s="98" t="s">
        <v>705</v>
      </c>
      <c r="D349" s="98" t="s">
        <v>688</v>
      </c>
      <c r="E349" s="98"/>
      <c r="F349" s="98">
        <v>7656955590</v>
      </c>
      <c r="G349" s="31">
        <v>9572358235</v>
      </c>
      <c r="H349" s="31" t="s">
        <v>689</v>
      </c>
      <c r="I349" s="52"/>
      <c r="J349" s="32" t="s">
        <v>165</v>
      </c>
      <c r="K349" s="32">
        <v>0</v>
      </c>
      <c r="L349" s="27">
        <v>3</v>
      </c>
      <c r="R349" s="45" t="s">
        <v>28</v>
      </c>
      <c r="S349" s="45" t="s">
        <v>24</v>
      </c>
    </row>
    <row r="350" spans="1:19" s="45" customFormat="1">
      <c r="A350" s="98">
        <v>357</v>
      </c>
      <c r="B350" s="98" t="s">
        <v>706</v>
      </c>
      <c r="C350" s="98" t="s">
        <v>705</v>
      </c>
      <c r="D350" s="98" t="s">
        <v>688</v>
      </c>
      <c r="E350" s="98"/>
      <c r="F350" s="98">
        <v>7656955590</v>
      </c>
      <c r="G350" s="31">
        <v>9572358235</v>
      </c>
      <c r="H350" s="31" t="s">
        <v>689</v>
      </c>
      <c r="I350" s="52"/>
      <c r="J350" s="32" t="s">
        <v>165</v>
      </c>
      <c r="K350" s="32">
        <v>0</v>
      </c>
      <c r="L350" s="27">
        <v>3</v>
      </c>
      <c r="R350" s="45" t="s">
        <v>28</v>
      </c>
      <c r="S350" s="45" t="s">
        <v>24</v>
      </c>
    </row>
    <row r="351" spans="1:19" s="45" customFormat="1">
      <c r="A351" s="98">
        <v>609</v>
      </c>
      <c r="B351" s="98" t="s">
        <v>707</v>
      </c>
      <c r="C351" s="98" t="s">
        <v>708</v>
      </c>
      <c r="D351" s="98" t="s">
        <v>688</v>
      </c>
      <c r="E351" s="98"/>
      <c r="F351" s="98">
        <v>9162064821</v>
      </c>
      <c r="G351" s="31">
        <v>8651735199</v>
      </c>
      <c r="H351" s="31" t="s">
        <v>689</v>
      </c>
      <c r="I351" s="52"/>
      <c r="J351" s="32" t="s">
        <v>165</v>
      </c>
      <c r="K351" s="32">
        <v>0</v>
      </c>
      <c r="L351" s="27">
        <v>1</v>
      </c>
      <c r="R351" s="45" t="s">
        <v>28</v>
      </c>
      <c r="S351" s="45" t="s">
        <v>24</v>
      </c>
    </row>
    <row r="352" spans="1:19" s="45" customFormat="1">
      <c r="A352" s="98">
        <v>253</v>
      </c>
      <c r="B352" s="98" t="s">
        <v>709</v>
      </c>
      <c r="C352" s="98" t="s">
        <v>710</v>
      </c>
      <c r="D352" s="98" t="s">
        <v>688</v>
      </c>
      <c r="E352" s="98"/>
      <c r="F352" s="98"/>
      <c r="G352" s="31">
        <v>9102098454</v>
      </c>
      <c r="H352" s="31" t="s">
        <v>689</v>
      </c>
      <c r="I352" s="52"/>
      <c r="J352" s="32" t="s">
        <v>514</v>
      </c>
      <c r="K352" s="32">
        <v>0</v>
      </c>
      <c r="L352" s="27">
        <v>1</v>
      </c>
      <c r="R352" s="45" t="s">
        <v>28</v>
      </c>
      <c r="S352" s="45" t="s">
        <v>24</v>
      </c>
    </row>
    <row r="353" spans="1:25" s="45" customFormat="1">
      <c r="A353" s="98">
        <v>251</v>
      </c>
      <c r="B353" s="98" t="s">
        <v>711</v>
      </c>
      <c r="C353" s="98" t="s">
        <v>712</v>
      </c>
      <c r="D353" s="98" t="s">
        <v>688</v>
      </c>
      <c r="E353" s="98"/>
      <c r="F353" s="98"/>
      <c r="G353" s="31">
        <v>9934210455</v>
      </c>
      <c r="H353" s="31" t="s">
        <v>689</v>
      </c>
      <c r="I353" s="52"/>
      <c r="J353" s="32" t="s">
        <v>514</v>
      </c>
      <c r="K353" s="32">
        <v>0</v>
      </c>
      <c r="L353" s="27">
        <v>1</v>
      </c>
      <c r="R353" s="45" t="s">
        <v>19</v>
      </c>
      <c r="S353" s="45" t="s">
        <v>24</v>
      </c>
    </row>
    <row r="354" spans="1:25" s="45" customFormat="1">
      <c r="A354" s="98">
        <v>567</v>
      </c>
      <c r="B354" s="98" t="s">
        <v>713</v>
      </c>
      <c r="C354" s="98" t="s">
        <v>714</v>
      </c>
      <c r="D354" s="98" t="s">
        <v>688</v>
      </c>
      <c r="E354" s="98"/>
      <c r="F354" s="98"/>
      <c r="G354" s="31">
        <v>7033567126</v>
      </c>
      <c r="H354" s="31" t="s">
        <v>689</v>
      </c>
      <c r="I354" s="52"/>
      <c r="J354" s="32" t="s">
        <v>514</v>
      </c>
      <c r="K354" s="32">
        <v>0</v>
      </c>
      <c r="L354" s="27">
        <v>1</v>
      </c>
      <c r="R354" s="45" t="s">
        <v>19</v>
      </c>
      <c r="S354" s="45" t="s">
        <v>24</v>
      </c>
    </row>
    <row r="355" spans="1:25" s="47" customFormat="1">
      <c r="A355" s="98">
        <v>226</v>
      </c>
      <c r="B355" s="98" t="s">
        <v>715</v>
      </c>
      <c r="C355" s="98" t="s">
        <v>716</v>
      </c>
      <c r="D355" s="98" t="s">
        <v>688</v>
      </c>
      <c r="E355" s="98"/>
      <c r="F355" s="98">
        <v>7903141103</v>
      </c>
      <c r="G355" s="31">
        <v>7319742005</v>
      </c>
      <c r="H355" s="31" t="s">
        <v>689</v>
      </c>
      <c r="I355" s="52" t="e">
        <v>#REF!</v>
      </c>
      <c r="J355" s="32" t="s">
        <v>590</v>
      </c>
      <c r="K355" s="32">
        <v>0</v>
      </c>
      <c r="L355" s="27">
        <v>1</v>
      </c>
      <c r="R355" s="45" t="s">
        <v>19</v>
      </c>
      <c r="S355" s="45" t="s">
        <v>24</v>
      </c>
    </row>
    <row r="356" spans="1:25" s="45" customFormat="1">
      <c r="A356" s="98">
        <v>275</v>
      </c>
      <c r="B356" s="98" t="s">
        <v>717</v>
      </c>
      <c r="C356" s="98" t="s">
        <v>718</v>
      </c>
      <c r="D356" s="101" t="s">
        <v>688</v>
      </c>
      <c r="E356" s="98" t="s">
        <v>659</v>
      </c>
      <c r="F356" s="98"/>
      <c r="G356" s="31">
        <v>7654884610</v>
      </c>
      <c r="H356" s="31" t="s">
        <v>719</v>
      </c>
      <c r="I356" s="52" t="e">
        <v>#REF!</v>
      </c>
      <c r="J356" s="32" t="s">
        <v>590</v>
      </c>
      <c r="K356" s="32">
        <v>0</v>
      </c>
      <c r="L356" s="27">
        <v>2</v>
      </c>
      <c r="R356" s="45" t="s">
        <v>19</v>
      </c>
      <c r="S356" s="45" t="s">
        <v>24</v>
      </c>
    </row>
    <row r="357" spans="1:25" s="45" customFormat="1">
      <c r="A357" s="98">
        <v>491</v>
      </c>
      <c r="B357" s="98" t="s">
        <v>720</v>
      </c>
      <c r="C357" s="98" t="s">
        <v>721</v>
      </c>
      <c r="D357" s="98" t="s">
        <v>688</v>
      </c>
      <c r="E357" s="98"/>
      <c r="F357" s="98"/>
      <c r="G357" s="31">
        <v>7260041824</v>
      </c>
      <c r="H357" s="31" t="s">
        <v>703</v>
      </c>
      <c r="I357" s="52" t="e">
        <v>#REF!</v>
      </c>
      <c r="J357" s="32" t="s">
        <v>590</v>
      </c>
      <c r="K357" s="32">
        <v>0</v>
      </c>
      <c r="L357" s="27">
        <v>1</v>
      </c>
      <c r="R357" s="45" t="s">
        <v>28</v>
      </c>
      <c r="S357" s="45" t="s">
        <v>20</v>
      </c>
    </row>
    <row r="358" spans="1:25" s="45" customFormat="1">
      <c r="A358" s="98">
        <v>236</v>
      </c>
      <c r="B358" s="98" t="s">
        <v>722</v>
      </c>
      <c r="C358" s="98" t="s">
        <v>705</v>
      </c>
      <c r="D358" s="98" t="s">
        <v>688</v>
      </c>
      <c r="E358" s="98"/>
      <c r="F358" s="98">
        <v>7656955590</v>
      </c>
      <c r="G358" s="31">
        <v>7070300599</v>
      </c>
      <c r="H358" s="31" t="s">
        <v>689</v>
      </c>
      <c r="I358" s="52" t="e">
        <v>#REF!</v>
      </c>
      <c r="J358" s="32" t="s">
        <v>590</v>
      </c>
      <c r="K358" s="32">
        <v>0</v>
      </c>
      <c r="L358" s="27">
        <v>3</v>
      </c>
      <c r="R358" s="45" t="s">
        <v>28</v>
      </c>
      <c r="S358" s="45" t="s">
        <v>20</v>
      </c>
    </row>
    <row r="359" spans="1:25" s="45" customFormat="1">
      <c r="A359" s="99">
        <v>272</v>
      </c>
      <c r="B359" s="99" t="s">
        <v>723</v>
      </c>
      <c r="C359" s="99" t="s">
        <v>724</v>
      </c>
      <c r="D359" s="99" t="s">
        <v>688</v>
      </c>
      <c r="E359" s="99" t="s">
        <v>51</v>
      </c>
      <c r="F359" s="99"/>
      <c r="G359" s="33">
        <v>9199712645</v>
      </c>
      <c r="H359" s="33" t="s">
        <v>703</v>
      </c>
      <c r="I359" s="52" t="e">
        <v>#REF!</v>
      </c>
      <c r="J359" s="34" t="s">
        <v>590</v>
      </c>
      <c r="K359" s="34">
        <v>0</v>
      </c>
      <c r="L359" s="27">
        <v>1</v>
      </c>
      <c r="R359" s="45" t="s">
        <v>28</v>
      </c>
      <c r="S359" s="45" t="s">
        <v>24</v>
      </c>
    </row>
    <row r="360" spans="1:25" s="45" customFormat="1">
      <c r="A360" s="103">
        <v>348</v>
      </c>
      <c r="B360" s="103" t="s">
        <v>725</v>
      </c>
      <c r="C360" s="103" t="s">
        <v>726</v>
      </c>
      <c r="D360" s="103" t="s">
        <v>688</v>
      </c>
      <c r="E360" s="103" t="s">
        <v>15</v>
      </c>
      <c r="F360" s="103"/>
      <c r="G360" s="53">
        <v>7761988741</v>
      </c>
      <c r="H360" s="53" t="s">
        <v>703</v>
      </c>
      <c r="I360" s="54" t="e">
        <v>#REF!</v>
      </c>
      <c r="J360" s="54" t="s">
        <v>636</v>
      </c>
      <c r="K360" s="54">
        <v>0</v>
      </c>
      <c r="L360" s="55">
        <v>1</v>
      </c>
      <c r="R360" s="45" t="s">
        <v>28</v>
      </c>
      <c r="S360" s="45" t="s">
        <v>24</v>
      </c>
    </row>
    <row r="361" spans="1:25" s="30" customFormat="1">
      <c r="A361" s="99">
        <v>477</v>
      </c>
      <c r="B361" s="99" t="s">
        <v>727</v>
      </c>
      <c r="C361" s="99" t="s">
        <v>702</v>
      </c>
      <c r="D361" s="99" t="s">
        <v>688</v>
      </c>
      <c r="E361" s="99" t="s">
        <v>51</v>
      </c>
      <c r="F361" s="99"/>
      <c r="G361" s="33">
        <v>9162981534</v>
      </c>
      <c r="H361" s="33" t="s">
        <v>703</v>
      </c>
      <c r="I361" s="52" t="e">
        <v>#REF!</v>
      </c>
      <c r="J361" s="34" t="s">
        <v>636</v>
      </c>
      <c r="K361" s="34">
        <v>0</v>
      </c>
      <c r="L361" s="27">
        <v>2</v>
      </c>
      <c r="R361" s="45" t="s">
        <v>28</v>
      </c>
      <c r="S361" s="45" t="s">
        <v>20</v>
      </c>
    </row>
    <row r="362" spans="1:25" s="45" customFormat="1">
      <c r="A362" s="98">
        <v>274</v>
      </c>
      <c r="B362" s="98" t="s">
        <v>728</v>
      </c>
      <c r="C362" s="98" t="s">
        <v>718</v>
      </c>
      <c r="D362" s="101" t="s">
        <v>688</v>
      </c>
      <c r="E362" s="98" t="s">
        <v>659</v>
      </c>
      <c r="F362" s="98"/>
      <c r="G362" s="31">
        <v>7654884610</v>
      </c>
      <c r="H362" s="31" t="s">
        <v>719</v>
      </c>
      <c r="I362" s="52" t="e">
        <v>#REF!</v>
      </c>
      <c r="J362" s="32" t="s">
        <v>636</v>
      </c>
      <c r="K362" s="32">
        <v>0</v>
      </c>
      <c r="L362" s="27">
        <v>2</v>
      </c>
      <c r="R362" s="45" t="s">
        <v>19</v>
      </c>
      <c r="S362" s="45" t="s">
        <v>24</v>
      </c>
    </row>
    <row r="363" spans="1:25" s="45" customFormat="1">
      <c r="A363" s="98">
        <v>708</v>
      </c>
      <c r="B363" s="98" t="s">
        <v>442</v>
      </c>
      <c r="C363" s="98" t="s">
        <v>729</v>
      </c>
      <c r="D363" s="98" t="s">
        <v>688</v>
      </c>
      <c r="E363" s="98"/>
      <c r="F363" s="98">
        <v>9801877464</v>
      </c>
      <c r="G363" s="31">
        <v>9523332299</v>
      </c>
      <c r="H363" s="31" t="s">
        <v>453</v>
      </c>
      <c r="I363" s="52" t="e">
        <v>#REF!</v>
      </c>
      <c r="J363" s="32" t="s">
        <v>272</v>
      </c>
      <c r="K363" s="32">
        <v>0</v>
      </c>
      <c r="L363" s="27">
        <v>1</v>
      </c>
      <c r="R363" s="45" t="s">
        <v>28</v>
      </c>
      <c r="S363" s="45" t="s">
        <v>24</v>
      </c>
    </row>
    <row r="364" spans="1:25">
      <c r="A364" s="98">
        <v>763</v>
      </c>
      <c r="B364" s="98" t="s">
        <v>730</v>
      </c>
      <c r="C364" s="98" t="s">
        <v>731</v>
      </c>
      <c r="D364" s="98"/>
      <c r="E364" s="98"/>
      <c r="F364" s="98">
        <v>8294758136</v>
      </c>
      <c r="G364" s="31">
        <v>8294758136</v>
      </c>
      <c r="H364" s="57" t="s">
        <v>695</v>
      </c>
      <c r="I364" s="43" t="s">
        <v>214</v>
      </c>
      <c r="J364" s="32" t="s">
        <v>18</v>
      </c>
      <c r="K364" s="32"/>
      <c r="L364" s="59">
        <f>COUNTIF($C$15:$C$338,C364)</f>
        <v>0</v>
      </c>
      <c r="R364" s="45"/>
      <c r="S364" s="45"/>
    </row>
    <row r="365" spans="1:25" s="31" customFormat="1">
      <c r="A365" s="98">
        <v>730</v>
      </c>
      <c r="B365" s="98" t="s">
        <v>732</v>
      </c>
      <c r="C365" s="98" t="s">
        <v>733</v>
      </c>
      <c r="D365" s="98"/>
      <c r="E365" s="98"/>
      <c r="F365" s="98">
        <v>8825397962</v>
      </c>
      <c r="G365" s="31">
        <v>7320013232</v>
      </c>
      <c r="H365" s="31" t="s">
        <v>734</v>
      </c>
      <c r="I365" s="52"/>
      <c r="J365" s="32" t="s">
        <v>18</v>
      </c>
      <c r="L365" s="31">
        <f>COUNTIF($C$15:$C$338,C365)</f>
        <v>0</v>
      </c>
      <c r="R365" s="45" t="s">
        <v>19</v>
      </c>
      <c r="S365" s="45" t="s">
        <v>24</v>
      </c>
    </row>
    <row r="366" spans="1:25" s="45" customFormat="1">
      <c r="A366" s="98">
        <v>610</v>
      </c>
      <c r="B366" s="98" t="s">
        <v>735</v>
      </c>
      <c r="C366" s="98" t="s">
        <v>736</v>
      </c>
      <c r="D366" s="98"/>
      <c r="E366" s="98"/>
      <c r="F366" s="98">
        <v>9801978593</v>
      </c>
      <c r="G366" s="31"/>
      <c r="H366" s="31" t="s">
        <v>737</v>
      </c>
      <c r="I366" s="52" t="s">
        <v>212</v>
      </c>
      <c r="J366" s="32" t="s">
        <v>636</v>
      </c>
      <c r="K366" s="32">
        <v>550</v>
      </c>
      <c r="L366" s="27">
        <f>COUNTIF($C$15:$C$338,C366)</f>
        <v>0</v>
      </c>
      <c r="M366" s="230" t="s">
        <v>738</v>
      </c>
      <c r="N366" s="231"/>
      <c r="R366" s="45" t="s">
        <v>19</v>
      </c>
      <c r="S366" s="45" t="s">
        <v>24</v>
      </c>
    </row>
    <row r="367" spans="1:25">
      <c r="H367" s="31"/>
      <c r="N367" s="38"/>
      <c r="O367" s="38"/>
      <c r="P367" s="38"/>
      <c r="Q367" s="38"/>
      <c r="R367" s="38"/>
      <c r="S367" s="59"/>
      <c r="T367" s="59"/>
      <c r="U367" s="68"/>
      <c r="V367" s="68"/>
      <c r="W367" s="68"/>
      <c r="X367" s="68"/>
      <c r="Y367" s="68"/>
    </row>
    <row r="368" spans="1:25">
      <c r="H368" s="31"/>
      <c r="N368" s="38"/>
      <c r="O368" s="38"/>
      <c r="P368" s="38"/>
      <c r="Q368" s="38"/>
      <c r="R368" s="38"/>
      <c r="S368" s="59"/>
      <c r="T368" s="59"/>
      <c r="U368" s="68"/>
      <c r="V368" s="68"/>
      <c r="W368" s="68"/>
      <c r="X368" s="68"/>
      <c r="Y368" s="68"/>
    </row>
    <row r="369" spans="8:25">
      <c r="H369" s="31"/>
      <c r="N369" s="38"/>
      <c r="O369" s="38"/>
      <c r="P369" s="38"/>
      <c r="Q369" s="38"/>
      <c r="R369" s="38"/>
      <c r="S369" s="59"/>
      <c r="T369" s="59"/>
      <c r="U369" s="68"/>
      <c r="V369" s="68"/>
      <c r="W369" s="68"/>
      <c r="X369" s="68"/>
      <c r="Y369" s="68"/>
    </row>
    <row r="370" spans="8:25">
      <c r="H370" s="31"/>
      <c r="N370" s="38"/>
      <c r="O370" s="38"/>
      <c r="P370" s="38"/>
      <c r="Q370" s="38"/>
      <c r="R370" s="38"/>
      <c r="S370" s="59"/>
      <c r="T370" s="59"/>
      <c r="U370" s="68"/>
      <c r="V370" s="68"/>
      <c r="W370" s="68"/>
      <c r="X370" s="68"/>
      <c r="Y370" s="68"/>
    </row>
    <row r="371" spans="8:25">
      <c r="H371" s="31"/>
      <c r="N371" s="38"/>
      <c r="O371" s="38"/>
      <c r="P371" s="38"/>
      <c r="Q371" s="38"/>
      <c r="R371" s="38"/>
      <c r="S371" s="59"/>
      <c r="T371" s="59"/>
      <c r="U371" s="68"/>
      <c r="V371" s="68"/>
      <c r="W371" s="68"/>
      <c r="X371" s="68"/>
      <c r="Y371" s="68"/>
    </row>
    <row r="372" spans="8:25">
      <c r="H372" s="31"/>
      <c r="N372" s="70"/>
      <c r="O372" s="70"/>
      <c r="P372" s="70"/>
      <c r="Q372" s="73"/>
      <c r="R372" s="70"/>
      <c r="S372" s="71"/>
      <c r="T372" s="59"/>
      <c r="U372" s="68"/>
      <c r="V372" s="68"/>
      <c r="W372" s="68"/>
      <c r="X372" s="68"/>
      <c r="Y372" s="68"/>
    </row>
    <row r="373" spans="8:25">
      <c r="H373" s="31"/>
      <c r="N373" s="38"/>
      <c r="O373" s="38"/>
      <c r="P373" s="38"/>
      <c r="Q373" s="38"/>
      <c r="R373" s="38"/>
      <c r="S373" s="59"/>
      <c r="T373" s="59"/>
      <c r="U373" s="68"/>
      <c r="V373" s="68"/>
      <c r="W373" s="68"/>
      <c r="X373" s="68"/>
      <c r="Y373" s="68"/>
    </row>
    <row r="374" spans="8:25">
      <c r="H374" s="31"/>
      <c r="N374" s="38"/>
      <c r="O374" s="38"/>
      <c r="P374" s="38"/>
      <c r="Q374" s="38"/>
      <c r="R374" s="38"/>
      <c r="S374" s="59"/>
      <c r="T374" s="59"/>
      <c r="U374" s="68"/>
      <c r="V374" s="68"/>
      <c r="W374" s="68"/>
      <c r="X374" s="68"/>
      <c r="Y374" s="68"/>
    </row>
    <row r="375" spans="8:25">
      <c r="H375" s="31"/>
      <c r="N375" s="38"/>
      <c r="O375" s="38"/>
      <c r="P375" s="38"/>
      <c r="Q375" s="38"/>
      <c r="R375" s="38"/>
      <c r="S375" s="59"/>
      <c r="T375" s="59"/>
      <c r="U375" s="68"/>
      <c r="V375" s="68"/>
      <c r="W375" s="68"/>
      <c r="X375" s="68"/>
      <c r="Y375" s="68"/>
    </row>
    <row r="376" spans="8:25">
      <c r="H376" s="31"/>
      <c r="N376" s="38"/>
      <c r="O376" s="38"/>
      <c r="P376" s="38"/>
      <c r="Q376" s="38"/>
      <c r="R376" s="38"/>
      <c r="S376" s="59"/>
      <c r="T376" s="59"/>
      <c r="U376" s="68"/>
      <c r="V376" s="68"/>
      <c r="W376" s="68"/>
      <c r="X376" s="68"/>
      <c r="Y376" s="68"/>
    </row>
    <row r="377" spans="8:25">
      <c r="H377" s="31"/>
      <c r="N377" s="38"/>
      <c r="O377" s="38"/>
      <c r="P377" s="38"/>
      <c r="Q377" s="38"/>
      <c r="R377" s="38"/>
      <c r="S377" s="59"/>
      <c r="T377" s="59"/>
      <c r="U377" s="68"/>
      <c r="V377" s="68"/>
      <c r="W377" s="68"/>
      <c r="X377" s="68"/>
      <c r="Y377" s="68"/>
    </row>
    <row r="378" spans="8:25">
      <c r="H378" s="31"/>
      <c r="N378" s="38"/>
      <c r="O378" s="38"/>
      <c r="P378" s="38"/>
      <c r="Q378" s="38"/>
      <c r="R378" s="38"/>
      <c r="S378" s="59"/>
      <c r="T378" s="59"/>
      <c r="U378" s="68"/>
      <c r="V378" s="68"/>
      <c r="W378" s="68"/>
      <c r="X378" s="68"/>
      <c r="Y378" s="68"/>
    </row>
    <row r="379" spans="8:25">
      <c r="H379" s="40"/>
      <c r="J379" s="74"/>
      <c r="N379" s="38"/>
      <c r="O379" s="38"/>
      <c r="P379" s="38"/>
      <c r="Q379" s="38"/>
      <c r="R379" s="38"/>
      <c r="S379" s="59"/>
      <c r="T379" s="59"/>
      <c r="U379" s="68"/>
      <c r="V379" s="68"/>
      <c r="W379" s="68"/>
      <c r="X379" s="68"/>
      <c r="Y379" s="68"/>
    </row>
    <row r="380" spans="8:25">
      <c r="H380" s="31"/>
      <c r="N380" s="38"/>
      <c r="O380" s="38"/>
      <c r="P380" s="38"/>
      <c r="Q380" s="38"/>
      <c r="R380" s="38"/>
      <c r="S380" s="59"/>
      <c r="T380" s="59"/>
      <c r="U380" s="68"/>
      <c r="V380" s="68"/>
      <c r="W380" s="68"/>
      <c r="X380" s="68"/>
      <c r="Y380" s="68"/>
    </row>
    <row r="381" spans="8:25">
      <c r="H381" s="31"/>
      <c r="N381" s="38"/>
      <c r="O381" s="38"/>
      <c r="P381" s="38"/>
      <c r="Q381" s="38"/>
      <c r="R381" s="38"/>
      <c r="S381" s="59"/>
      <c r="T381" s="59"/>
      <c r="U381" s="68"/>
      <c r="V381" s="68"/>
      <c r="W381" s="68"/>
      <c r="X381" s="68"/>
      <c r="Y381" s="68"/>
    </row>
    <row r="382" spans="8:25">
      <c r="H382" s="31"/>
      <c r="N382" s="38"/>
      <c r="O382" s="38"/>
      <c r="P382" s="38"/>
      <c r="Q382" s="38"/>
      <c r="R382" s="38"/>
      <c r="S382" s="59"/>
      <c r="T382" s="59"/>
      <c r="U382" s="68"/>
      <c r="V382" s="68"/>
      <c r="W382" s="68"/>
      <c r="X382" s="68"/>
      <c r="Y382" s="68"/>
    </row>
    <row r="383" spans="8:25">
      <c r="H383" s="31"/>
      <c r="N383" s="38"/>
      <c r="O383" s="38"/>
      <c r="P383" s="38"/>
      <c r="Q383" s="38"/>
      <c r="R383" s="38"/>
      <c r="S383" s="59"/>
      <c r="T383" s="59"/>
      <c r="U383" s="68"/>
      <c r="V383" s="68"/>
      <c r="W383" s="68"/>
      <c r="X383" s="68"/>
      <c r="Y383" s="68"/>
    </row>
    <row r="384" spans="8:25">
      <c r="H384" s="31"/>
      <c r="N384" s="38"/>
      <c r="O384" s="38"/>
      <c r="P384" s="38"/>
      <c r="Q384" s="38"/>
      <c r="R384" s="38"/>
      <c r="S384" s="59"/>
      <c r="T384" s="59"/>
      <c r="U384" s="68"/>
      <c r="V384" s="68"/>
      <c r="W384" s="68"/>
      <c r="X384" s="68"/>
      <c r="Y384" s="68"/>
    </row>
    <row r="385" spans="8:25">
      <c r="H385" s="31"/>
      <c r="N385" s="38"/>
      <c r="O385" s="38"/>
      <c r="P385" s="38"/>
      <c r="Q385" s="38"/>
      <c r="R385" s="38"/>
      <c r="S385" s="59"/>
      <c r="T385" s="59"/>
      <c r="U385" s="68"/>
      <c r="V385" s="68"/>
      <c r="W385" s="68"/>
      <c r="X385" s="68"/>
      <c r="Y385" s="68"/>
    </row>
    <row r="386" spans="8:25">
      <c r="H386" s="31"/>
      <c r="N386" s="38"/>
      <c r="O386" s="38"/>
      <c r="P386" s="38"/>
      <c r="Q386" s="38"/>
      <c r="R386" s="38"/>
      <c r="S386" s="59"/>
      <c r="T386" s="59"/>
      <c r="U386" s="68"/>
      <c r="V386" s="68"/>
      <c r="W386" s="68"/>
      <c r="X386" s="68"/>
      <c r="Y386" s="68"/>
    </row>
    <row r="387" spans="8:25">
      <c r="H387" s="31"/>
      <c r="N387" s="38"/>
      <c r="O387" s="38"/>
      <c r="P387" s="38"/>
      <c r="Q387" s="38"/>
      <c r="R387" s="38"/>
      <c r="S387" s="59"/>
      <c r="T387" s="59"/>
      <c r="U387" s="68"/>
      <c r="V387" s="68"/>
      <c r="W387" s="68"/>
      <c r="X387" s="68"/>
      <c r="Y387" s="68"/>
    </row>
    <row r="388" spans="8:25">
      <c r="H388" s="31"/>
      <c r="N388" s="38"/>
      <c r="O388" s="38"/>
      <c r="P388" s="38"/>
      <c r="Q388" s="38"/>
      <c r="R388" s="38"/>
      <c r="S388" s="59"/>
      <c r="T388" s="59"/>
      <c r="U388" s="68"/>
      <c r="V388" s="68"/>
      <c r="W388" s="68"/>
      <c r="X388" s="68"/>
      <c r="Y388" s="68"/>
    </row>
    <row r="389" spans="8:25">
      <c r="H389" s="31"/>
      <c r="N389" s="38"/>
      <c r="O389" s="38"/>
      <c r="P389" s="38"/>
      <c r="Q389" s="38"/>
      <c r="R389" s="38"/>
      <c r="S389" s="59"/>
      <c r="T389" s="59"/>
      <c r="U389" s="68"/>
      <c r="V389" s="68"/>
      <c r="W389" s="68"/>
      <c r="X389" s="68"/>
      <c r="Y389" s="68"/>
    </row>
    <row r="390" spans="8:25">
      <c r="H390" s="31"/>
      <c r="N390" s="38"/>
      <c r="O390" s="38"/>
      <c r="P390" s="38"/>
      <c r="Q390" s="38"/>
      <c r="R390" s="38"/>
      <c r="S390" s="59"/>
      <c r="T390" s="59"/>
      <c r="U390" s="68"/>
      <c r="V390" s="68"/>
      <c r="W390" s="68"/>
      <c r="X390" s="68"/>
      <c r="Y390" s="68"/>
    </row>
    <row r="391" spans="8:25">
      <c r="H391" s="31"/>
      <c r="N391" s="38"/>
      <c r="O391" s="38"/>
      <c r="P391" s="38"/>
      <c r="Q391" s="38"/>
      <c r="R391" s="38"/>
      <c r="S391" s="59"/>
      <c r="T391" s="59"/>
      <c r="U391" s="68"/>
      <c r="V391" s="68"/>
      <c r="W391" s="68"/>
      <c r="X391" s="68"/>
      <c r="Y391" s="68"/>
    </row>
    <row r="392" spans="8:25">
      <c r="H392" s="31"/>
      <c r="N392" s="38"/>
      <c r="O392" s="38"/>
      <c r="P392" s="38"/>
      <c r="Q392" s="38"/>
      <c r="R392" s="38"/>
      <c r="S392" s="59"/>
      <c r="T392" s="59"/>
      <c r="U392" s="68"/>
      <c r="V392" s="68"/>
      <c r="W392" s="68"/>
      <c r="X392" s="68"/>
      <c r="Y392" s="68"/>
    </row>
    <row r="393" spans="8:25">
      <c r="H393" s="31"/>
      <c r="N393" s="38"/>
      <c r="O393" s="38"/>
      <c r="P393" s="38"/>
      <c r="Q393" s="38"/>
      <c r="R393" s="38"/>
      <c r="S393" s="59"/>
      <c r="T393" s="59"/>
      <c r="U393" s="68"/>
      <c r="V393" s="68"/>
      <c r="W393" s="68"/>
      <c r="X393" s="68"/>
      <c r="Y393" s="68"/>
    </row>
    <row r="394" spans="8:25">
      <c r="H394" s="31"/>
      <c r="N394" s="38"/>
      <c r="O394" s="38"/>
      <c r="P394" s="38"/>
      <c r="Q394" s="38"/>
      <c r="R394" s="38"/>
      <c r="S394" s="59"/>
      <c r="T394" s="59"/>
      <c r="U394" s="68"/>
      <c r="V394" s="68"/>
      <c r="W394" s="68"/>
      <c r="X394" s="68"/>
      <c r="Y394" s="68"/>
    </row>
    <row r="395" spans="8:25">
      <c r="H395" s="31"/>
      <c r="N395" s="38"/>
      <c r="O395" s="38"/>
      <c r="P395" s="38"/>
      <c r="Q395" s="38"/>
      <c r="R395" s="38"/>
      <c r="S395" s="59"/>
      <c r="T395" s="59"/>
      <c r="U395" s="68"/>
      <c r="V395" s="68"/>
      <c r="W395" s="68"/>
      <c r="X395" s="68"/>
      <c r="Y395" s="68"/>
    </row>
    <row r="396" spans="8:25">
      <c r="H396" s="31"/>
      <c r="N396" s="38"/>
      <c r="O396" s="38"/>
      <c r="P396" s="38"/>
      <c r="Q396" s="38"/>
      <c r="R396" s="38"/>
      <c r="S396" s="59"/>
      <c r="T396" s="59"/>
      <c r="U396" s="68"/>
      <c r="V396" s="68"/>
      <c r="W396" s="68"/>
      <c r="X396" s="68"/>
      <c r="Y396" s="68"/>
    </row>
    <row r="397" spans="8:25">
      <c r="H397" s="31"/>
      <c r="N397" s="38"/>
      <c r="O397" s="38"/>
      <c r="P397" s="38"/>
      <c r="Q397" s="38"/>
      <c r="R397" s="38"/>
      <c r="S397" s="59"/>
      <c r="T397" s="59"/>
      <c r="U397" s="68"/>
      <c r="V397" s="68"/>
      <c r="W397" s="68"/>
      <c r="X397" s="68"/>
      <c r="Y397" s="68"/>
    </row>
    <row r="398" spans="8:25">
      <c r="H398" s="31"/>
      <c r="N398" s="38"/>
      <c r="O398" s="38"/>
      <c r="P398" s="38"/>
      <c r="Q398" s="38"/>
      <c r="R398" s="38"/>
      <c r="S398" s="59"/>
      <c r="T398" s="59"/>
      <c r="U398" s="68"/>
      <c r="V398" s="68"/>
      <c r="W398" s="68"/>
      <c r="X398" s="68"/>
      <c r="Y398" s="68"/>
    </row>
    <row r="399" spans="8:25">
      <c r="H399" s="31"/>
      <c r="N399" s="38"/>
      <c r="O399" s="38"/>
      <c r="P399" s="38"/>
      <c r="Q399" s="38"/>
      <c r="R399" s="59"/>
      <c r="S399" s="69"/>
      <c r="T399" s="69"/>
      <c r="U399" s="68"/>
      <c r="V399" s="68"/>
      <c r="W399" s="68"/>
      <c r="X399" s="68"/>
      <c r="Y399" s="68"/>
    </row>
    <row r="400" spans="8:25">
      <c r="H400" s="31"/>
      <c r="N400" s="38"/>
      <c r="O400" s="38"/>
      <c r="P400" s="38"/>
      <c r="Q400" s="38"/>
      <c r="R400" s="59"/>
      <c r="S400" s="69"/>
      <c r="T400" s="69"/>
      <c r="U400" s="68"/>
      <c r="V400" s="68"/>
      <c r="W400" s="68"/>
      <c r="X400" s="68"/>
      <c r="Y400" s="68"/>
    </row>
    <row r="401" spans="8:25">
      <c r="H401" s="31"/>
      <c r="N401" s="38"/>
      <c r="O401" s="38"/>
      <c r="P401" s="38"/>
      <c r="Q401" s="38"/>
      <c r="R401" s="59"/>
      <c r="S401" s="69"/>
      <c r="T401" s="69"/>
      <c r="U401" s="68"/>
      <c r="V401" s="68"/>
      <c r="W401" s="68"/>
      <c r="X401" s="68"/>
      <c r="Y401" s="68"/>
    </row>
    <row r="402" spans="8:25">
      <c r="H402" s="31"/>
      <c r="N402" s="38"/>
      <c r="O402" s="38"/>
      <c r="P402" s="38"/>
      <c r="Q402" s="38"/>
      <c r="R402" s="59"/>
      <c r="S402" s="69"/>
      <c r="T402" s="69"/>
      <c r="U402" s="68"/>
      <c r="V402" s="68"/>
      <c r="W402" s="68"/>
      <c r="X402" s="68"/>
      <c r="Y402" s="68"/>
    </row>
    <row r="403" spans="8:25">
      <c r="H403" s="31"/>
      <c r="N403" s="38"/>
      <c r="O403" s="38"/>
      <c r="P403" s="38"/>
      <c r="Q403" s="38"/>
      <c r="R403" s="59"/>
      <c r="S403" s="69"/>
      <c r="T403" s="69"/>
      <c r="U403" s="68"/>
      <c r="V403" s="68"/>
      <c r="W403" s="68"/>
      <c r="X403" s="68"/>
      <c r="Y403" s="68"/>
    </row>
    <row r="404" spans="8:25">
      <c r="H404" s="31"/>
      <c r="N404" s="38"/>
      <c r="O404" s="38"/>
      <c r="P404" s="38"/>
      <c r="Q404" s="38"/>
      <c r="R404" s="59"/>
      <c r="S404" s="69"/>
      <c r="T404" s="69"/>
      <c r="U404" s="68"/>
      <c r="V404" s="68"/>
      <c r="W404" s="68"/>
      <c r="X404" s="68"/>
      <c r="Y404" s="68"/>
    </row>
    <row r="405" spans="8:25">
      <c r="H405"/>
      <c r="N405" s="38"/>
      <c r="O405" s="38"/>
      <c r="P405" s="38"/>
      <c r="Q405" s="38"/>
      <c r="R405" s="59"/>
      <c r="S405" s="69"/>
      <c r="T405" s="69"/>
      <c r="U405" s="68"/>
      <c r="V405" s="68"/>
      <c r="W405" s="68"/>
      <c r="X405" s="68"/>
      <c r="Y405" s="68"/>
    </row>
    <row r="406" spans="8:25">
      <c r="H406"/>
      <c r="N406" s="38"/>
      <c r="O406" s="38"/>
      <c r="P406" s="38"/>
      <c r="Q406" s="38"/>
      <c r="R406" s="38"/>
      <c r="S406" s="59"/>
      <c r="T406" s="69"/>
      <c r="U406" s="68"/>
      <c r="V406" s="68"/>
      <c r="W406" s="68"/>
      <c r="X406" s="68"/>
      <c r="Y406" s="68"/>
    </row>
    <row r="407" spans="8:25">
      <c r="H407"/>
      <c r="N407" s="68"/>
      <c r="O407" s="68"/>
      <c r="P407" s="38"/>
      <c r="Q407" s="38"/>
      <c r="R407" s="38"/>
      <c r="S407" s="72"/>
      <c r="T407" s="68"/>
      <c r="U407" s="68"/>
      <c r="V407" s="68"/>
      <c r="W407" s="68"/>
      <c r="X407" s="68"/>
      <c r="Y407" s="68"/>
    </row>
    <row r="408" spans="8:25">
      <c r="H408"/>
      <c r="N408" s="68"/>
      <c r="O408" s="68"/>
      <c r="P408" s="38"/>
      <c r="Q408" s="38"/>
      <c r="R408" s="38"/>
      <c r="S408" s="72"/>
      <c r="T408" s="68"/>
      <c r="U408" s="68"/>
      <c r="V408" s="68"/>
      <c r="W408" s="68"/>
      <c r="X408" s="68"/>
      <c r="Y408" s="68"/>
    </row>
    <row r="409" spans="8:25">
      <c r="H409"/>
      <c r="N409" s="68"/>
      <c r="O409" s="68"/>
      <c r="P409" s="38"/>
      <c r="Q409" s="38"/>
      <c r="R409" s="38"/>
      <c r="S409" s="72"/>
      <c r="T409" s="68"/>
      <c r="U409" s="68"/>
      <c r="V409" s="68"/>
      <c r="W409" s="68"/>
      <c r="X409" s="68"/>
      <c r="Y409" s="68"/>
    </row>
    <row r="410" spans="8:25">
      <c r="H410"/>
      <c r="N410" s="68"/>
      <c r="O410" s="68"/>
      <c r="P410" s="38"/>
      <c r="Q410" s="38"/>
      <c r="R410" s="38"/>
      <c r="S410" s="72"/>
      <c r="T410" s="68"/>
      <c r="U410" s="68"/>
      <c r="V410" s="68"/>
      <c r="W410" s="68"/>
      <c r="X410" s="68"/>
      <c r="Y410" s="68"/>
    </row>
    <row r="411" spans="8:25">
      <c r="H411"/>
      <c r="N411" s="68"/>
      <c r="O411" s="68"/>
      <c r="P411" s="38"/>
      <c r="Q411" s="38"/>
      <c r="R411" s="38"/>
      <c r="S411" s="72"/>
      <c r="T411" s="68"/>
      <c r="U411" s="68"/>
      <c r="V411" s="68"/>
      <c r="W411" s="68"/>
      <c r="X411" s="68"/>
      <c r="Y411" s="68"/>
    </row>
    <row r="412" spans="8:25">
      <c r="H412"/>
      <c r="N412" s="68"/>
      <c r="O412" s="68"/>
      <c r="P412" s="38"/>
      <c r="Q412" s="38"/>
      <c r="R412" s="38"/>
      <c r="S412" s="72"/>
      <c r="T412" s="68"/>
      <c r="U412" s="68"/>
      <c r="V412" s="68"/>
      <c r="W412" s="68"/>
      <c r="X412" s="68"/>
      <c r="Y412" s="68"/>
    </row>
    <row r="413" spans="8:25">
      <c r="H413"/>
      <c r="N413" s="68"/>
      <c r="O413" s="68"/>
      <c r="P413" s="38"/>
      <c r="Q413" s="38"/>
      <c r="R413" s="38"/>
      <c r="S413" s="72"/>
      <c r="T413" s="68"/>
      <c r="U413" s="68"/>
      <c r="V413" s="68"/>
      <c r="W413" s="68"/>
      <c r="X413" s="68"/>
      <c r="Y413" s="68"/>
    </row>
    <row r="414" spans="8:25">
      <c r="H414"/>
      <c r="N414" s="68"/>
      <c r="O414" s="68"/>
      <c r="P414" s="38"/>
      <c r="Q414" s="38"/>
      <c r="R414" s="38"/>
      <c r="S414" s="72"/>
      <c r="T414" s="68"/>
      <c r="U414" s="68"/>
      <c r="V414" s="68"/>
      <c r="W414" s="68"/>
      <c r="X414" s="68"/>
      <c r="Y414" s="68"/>
    </row>
    <row r="415" spans="8:25">
      <c r="H415"/>
      <c r="N415" s="68"/>
      <c r="O415" s="68"/>
      <c r="P415" s="38"/>
      <c r="Q415" s="38"/>
      <c r="R415" s="38"/>
      <c r="S415" s="72"/>
      <c r="T415" s="68"/>
      <c r="U415" s="68"/>
      <c r="V415" s="68"/>
      <c r="W415" s="68"/>
      <c r="X415" s="68"/>
      <c r="Y415" s="68"/>
    </row>
    <row r="416" spans="8:25">
      <c r="H416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</row>
    <row r="417" spans="8:8">
      <c r="H417"/>
    </row>
    <row r="418" spans="8:8">
      <c r="H418"/>
    </row>
    <row r="419" spans="8:8">
      <c r="H419"/>
    </row>
    <row r="420" spans="8:8">
      <c r="H420"/>
    </row>
    <row r="421" spans="8:8">
      <c r="H421"/>
    </row>
    <row r="422" spans="8:8">
      <c r="H422"/>
    </row>
    <row r="423" spans="8:8">
      <c r="H423"/>
    </row>
    <row r="424" spans="8:8">
      <c r="H424"/>
    </row>
    <row r="425" spans="8:8">
      <c r="H425"/>
    </row>
    <row r="426" spans="8:8">
      <c r="H426"/>
    </row>
    <row r="427" spans="8:8">
      <c r="H427"/>
    </row>
    <row r="428" spans="8:8">
      <c r="H428"/>
    </row>
    <row r="429" spans="8:8">
      <c r="H429"/>
    </row>
    <row r="430" spans="8:8">
      <c r="H430"/>
    </row>
    <row r="431" spans="8:8">
      <c r="H431"/>
    </row>
    <row r="432" spans="8:8">
      <c r="H432"/>
    </row>
    <row r="433" spans="8:8">
      <c r="H433"/>
    </row>
    <row r="434" spans="8:8">
      <c r="H434"/>
    </row>
    <row r="435" spans="8:8">
      <c r="H435"/>
    </row>
    <row r="436" spans="8:8">
      <c r="H436"/>
    </row>
    <row r="437" spans="8:8">
      <c r="H437"/>
    </row>
    <row r="438" spans="8:8">
      <c r="H438"/>
    </row>
    <row r="439" spans="8:8">
      <c r="H439"/>
    </row>
    <row r="440" spans="8:8">
      <c r="H440"/>
    </row>
    <row r="441" spans="8:8">
      <c r="H441"/>
    </row>
    <row r="442" spans="8:8">
      <c r="H442"/>
    </row>
    <row r="443" spans="8:8">
      <c r="H443"/>
    </row>
    <row r="444" spans="8:8">
      <c r="H444"/>
    </row>
    <row r="445" spans="8:8">
      <c r="H445"/>
    </row>
    <row r="446" spans="8:8">
      <c r="H446"/>
    </row>
    <row r="447" spans="8:8">
      <c r="H447"/>
    </row>
    <row r="448" spans="8:8">
      <c r="H448"/>
    </row>
    <row r="449" spans="8:8">
      <c r="H449"/>
    </row>
    <row r="450" spans="8:8">
      <c r="H450"/>
    </row>
    <row r="451" spans="8:8">
      <c r="H451"/>
    </row>
    <row r="452" spans="8:8">
      <c r="H452"/>
    </row>
    <row r="453" spans="8:8">
      <c r="H453"/>
    </row>
    <row r="454" spans="8:8">
      <c r="H454"/>
    </row>
    <row r="455" spans="8:8">
      <c r="H455"/>
    </row>
    <row r="456" spans="8:8">
      <c r="H456"/>
    </row>
    <row r="457" spans="8:8">
      <c r="H457"/>
    </row>
    <row r="458" spans="8:8">
      <c r="H458"/>
    </row>
    <row r="459" spans="8:8">
      <c r="H459"/>
    </row>
    <row r="460" spans="8:8">
      <c r="H460"/>
    </row>
    <row r="461" spans="8:8">
      <c r="H461"/>
    </row>
    <row r="462" spans="8:8">
      <c r="H462"/>
    </row>
    <row r="463" spans="8:8">
      <c r="H463"/>
    </row>
    <row r="464" spans="8:8">
      <c r="H464"/>
    </row>
    <row r="465" spans="8:8">
      <c r="H465"/>
    </row>
    <row r="466" spans="8:8">
      <c r="H466"/>
    </row>
    <row r="467" spans="8:8">
      <c r="H467"/>
    </row>
    <row r="468" spans="8:8">
      <c r="H468"/>
    </row>
    <row r="469" spans="8:8">
      <c r="H469"/>
    </row>
    <row r="470" spans="8:8">
      <c r="H470"/>
    </row>
    <row r="471" spans="8:8">
      <c r="H471"/>
    </row>
    <row r="472" spans="8:8">
      <c r="H472"/>
    </row>
    <row r="473" spans="8:8">
      <c r="H473"/>
    </row>
    <row r="474" spans="8:8">
      <c r="H474"/>
    </row>
    <row r="475" spans="8:8">
      <c r="H475"/>
    </row>
    <row r="476" spans="8:8">
      <c r="H476"/>
    </row>
    <row r="477" spans="8:8">
      <c r="H477"/>
    </row>
    <row r="478" spans="8:8">
      <c r="H478"/>
    </row>
    <row r="479" spans="8:8">
      <c r="H479"/>
    </row>
    <row r="480" spans="8:8">
      <c r="H480"/>
    </row>
    <row r="481" spans="8:8">
      <c r="H481"/>
    </row>
    <row r="482" spans="8:8">
      <c r="H482"/>
    </row>
    <row r="483" spans="8:8">
      <c r="H483"/>
    </row>
    <row r="484" spans="8:8">
      <c r="H484"/>
    </row>
    <row r="485" spans="8:8">
      <c r="H485"/>
    </row>
    <row r="486" spans="8:8">
      <c r="H486"/>
    </row>
    <row r="487" spans="8:8">
      <c r="H487"/>
    </row>
    <row r="488" spans="8:8">
      <c r="H488"/>
    </row>
    <row r="489" spans="8:8">
      <c r="H489"/>
    </row>
    <row r="490" spans="8:8">
      <c r="H490"/>
    </row>
    <row r="491" spans="8:8">
      <c r="H491"/>
    </row>
    <row r="492" spans="8:8">
      <c r="H492"/>
    </row>
    <row r="493" spans="8:8">
      <c r="H493"/>
    </row>
    <row r="494" spans="8:8">
      <c r="H494"/>
    </row>
    <row r="495" spans="8:8">
      <c r="H495"/>
    </row>
    <row r="496" spans="8:8">
      <c r="H496"/>
    </row>
    <row r="497" spans="8:8">
      <c r="H497"/>
    </row>
    <row r="498" spans="8:8">
      <c r="H498"/>
    </row>
    <row r="499" spans="8:8">
      <c r="H499"/>
    </row>
    <row r="500" spans="8:8">
      <c r="H500"/>
    </row>
    <row r="501" spans="8:8">
      <c r="H501"/>
    </row>
    <row r="502" spans="8:8">
      <c r="H502"/>
    </row>
    <row r="503" spans="8:8">
      <c r="H503"/>
    </row>
    <row r="504" spans="8:8">
      <c r="H504"/>
    </row>
    <row r="505" spans="8:8">
      <c r="H505"/>
    </row>
    <row r="506" spans="8:8">
      <c r="H506"/>
    </row>
    <row r="507" spans="8:8">
      <c r="H507"/>
    </row>
    <row r="508" spans="8:8">
      <c r="H508"/>
    </row>
    <row r="509" spans="8:8">
      <c r="H509"/>
    </row>
    <row r="510" spans="8:8">
      <c r="H510"/>
    </row>
    <row r="511" spans="8:8">
      <c r="H511"/>
    </row>
    <row r="512" spans="8:8">
      <c r="H512"/>
    </row>
    <row r="513" spans="8:8">
      <c r="H513"/>
    </row>
    <row r="514" spans="8:8">
      <c r="H514"/>
    </row>
    <row r="515" spans="8:8">
      <c r="H515"/>
    </row>
    <row r="516" spans="8:8">
      <c r="H516"/>
    </row>
    <row r="517" spans="8:8">
      <c r="H517"/>
    </row>
    <row r="518" spans="8:8">
      <c r="H518"/>
    </row>
    <row r="519" spans="8:8">
      <c r="H519"/>
    </row>
    <row r="520" spans="8:8">
      <c r="H520"/>
    </row>
    <row r="521" spans="8:8">
      <c r="H521"/>
    </row>
    <row r="522" spans="8:8">
      <c r="H522"/>
    </row>
    <row r="523" spans="8:8">
      <c r="H523"/>
    </row>
    <row r="524" spans="8:8">
      <c r="H524"/>
    </row>
    <row r="525" spans="8:8">
      <c r="H525"/>
    </row>
    <row r="526" spans="8:8">
      <c r="H526"/>
    </row>
    <row r="527" spans="8:8">
      <c r="H527"/>
    </row>
    <row r="528" spans="8:8">
      <c r="H528"/>
    </row>
    <row r="529" spans="8:8">
      <c r="H529"/>
    </row>
    <row r="530" spans="8:8">
      <c r="H530"/>
    </row>
    <row r="531" spans="8:8">
      <c r="H531"/>
    </row>
    <row r="532" spans="8:8">
      <c r="H532"/>
    </row>
    <row r="533" spans="8:8">
      <c r="H533"/>
    </row>
    <row r="534" spans="8:8">
      <c r="H534"/>
    </row>
    <row r="535" spans="8:8">
      <c r="H535"/>
    </row>
    <row r="536" spans="8:8">
      <c r="H536"/>
    </row>
    <row r="537" spans="8:8">
      <c r="H537"/>
    </row>
    <row r="538" spans="8:8">
      <c r="H538"/>
    </row>
    <row r="539" spans="8:8">
      <c r="H539"/>
    </row>
    <row r="540" spans="8:8">
      <c r="H540"/>
    </row>
    <row r="541" spans="8:8">
      <c r="H541"/>
    </row>
    <row r="542" spans="8:8">
      <c r="H542"/>
    </row>
    <row r="543" spans="8:8">
      <c r="H543"/>
    </row>
    <row r="544" spans="8:8">
      <c r="H544"/>
    </row>
    <row r="545" spans="8:8">
      <c r="H545"/>
    </row>
    <row r="546" spans="8:8">
      <c r="H546"/>
    </row>
    <row r="547" spans="8:8">
      <c r="H547"/>
    </row>
    <row r="548" spans="8:8">
      <c r="H548"/>
    </row>
    <row r="549" spans="8:8">
      <c r="H549"/>
    </row>
    <row r="550" spans="8:8">
      <c r="H550"/>
    </row>
    <row r="551" spans="8:8">
      <c r="H551"/>
    </row>
    <row r="552" spans="8:8">
      <c r="H552"/>
    </row>
    <row r="553" spans="8:8">
      <c r="H553"/>
    </row>
    <row r="554" spans="8:8">
      <c r="H554"/>
    </row>
    <row r="555" spans="8:8">
      <c r="H555"/>
    </row>
    <row r="556" spans="8:8">
      <c r="H556"/>
    </row>
    <row r="557" spans="8:8">
      <c r="H557"/>
    </row>
    <row r="558" spans="8:8">
      <c r="H558"/>
    </row>
    <row r="559" spans="8:8">
      <c r="H559"/>
    </row>
    <row r="560" spans="8:8">
      <c r="H560"/>
    </row>
    <row r="561" spans="8:8">
      <c r="H561"/>
    </row>
    <row r="562" spans="8:8">
      <c r="H562"/>
    </row>
    <row r="563" spans="8:8">
      <c r="H563"/>
    </row>
    <row r="564" spans="8:8">
      <c r="H564"/>
    </row>
    <row r="565" spans="8:8">
      <c r="H565"/>
    </row>
    <row r="566" spans="8:8">
      <c r="H566"/>
    </row>
    <row r="567" spans="8:8">
      <c r="H567"/>
    </row>
    <row r="568" spans="8:8">
      <c r="H568"/>
    </row>
    <row r="569" spans="8:8">
      <c r="H569"/>
    </row>
    <row r="570" spans="8:8">
      <c r="H570"/>
    </row>
    <row r="571" spans="8:8">
      <c r="H571"/>
    </row>
    <row r="572" spans="8:8">
      <c r="H572"/>
    </row>
    <row r="573" spans="8:8">
      <c r="H573"/>
    </row>
    <row r="574" spans="8:8">
      <c r="H574"/>
    </row>
    <row r="575" spans="8:8">
      <c r="H575"/>
    </row>
    <row r="576" spans="8:8">
      <c r="H576"/>
    </row>
    <row r="577" spans="8:8">
      <c r="H577"/>
    </row>
    <row r="578" spans="8:8">
      <c r="H578"/>
    </row>
    <row r="579" spans="8:8">
      <c r="H579"/>
    </row>
    <row r="580" spans="8:8">
      <c r="H580"/>
    </row>
    <row r="581" spans="8:8">
      <c r="H581"/>
    </row>
    <row r="582" spans="8:8">
      <c r="H582"/>
    </row>
    <row r="583" spans="8:8">
      <c r="H583"/>
    </row>
    <row r="584" spans="8:8">
      <c r="H584"/>
    </row>
    <row r="585" spans="8:8">
      <c r="H585"/>
    </row>
    <row r="586" spans="8:8">
      <c r="H586"/>
    </row>
    <row r="587" spans="8:8">
      <c r="H587"/>
    </row>
    <row r="588" spans="8:8">
      <c r="H588"/>
    </row>
    <row r="589" spans="8:8">
      <c r="H589"/>
    </row>
    <row r="590" spans="8:8">
      <c r="H590"/>
    </row>
    <row r="591" spans="8:8">
      <c r="H591"/>
    </row>
    <row r="592" spans="8:8">
      <c r="H592"/>
    </row>
    <row r="593" spans="8:8">
      <c r="H593"/>
    </row>
    <row r="594" spans="8:8">
      <c r="H594"/>
    </row>
    <row r="595" spans="8:8">
      <c r="H595"/>
    </row>
    <row r="596" spans="8:8">
      <c r="H596"/>
    </row>
    <row r="597" spans="8:8">
      <c r="H597"/>
    </row>
    <row r="598" spans="8:8">
      <c r="H598"/>
    </row>
    <row r="599" spans="8:8">
      <c r="H599"/>
    </row>
    <row r="600" spans="8:8">
      <c r="H600"/>
    </row>
    <row r="601" spans="8:8">
      <c r="H601"/>
    </row>
    <row r="602" spans="8:8">
      <c r="H602"/>
    </row>
    <row r="603" spans="8:8">
      <c r="H603"/>
    </row>
    <row r="604" spans="8:8">
      <c r="H604"/>
    </row>
    <row r="605" spans="8:8">
      <c r="H605"/>
    </row>
    <row r="606" spans="8:8">
      <c r="H606"/>
    </row>
    <row r="607" spans="8:8">
      <c r="H607"/>
    </row>
    <row r="608" spans="8:8">
      <c r="H608"/>
    </row>
    <row r="609" spans="8:8">
      <c r="H609"/>
    </row>
    <row r="610" spans="8:8">
      <c r="H610"/>
    </row>
    <row r="611" spans="8:8">
      <c r="H611"/>
    </row>
    <row r="612" spans="8:8">
      <c r="H612"/>
    </row>
    <row r="613" spans="8:8">
      <c r="H613"/>
    </row>
    <row r="614" spans="8:8">
      <c r="H614"/>
    </row>
    <row r="615" spans="8:8">
      <c r="H615"/>
    </row>
    <row r="616" spans="8:8">
      <c r="H616"/>
    </row>
    <row r="617" spans="8:8">
      <c r="H617"/>
    </row>
    <row r="618" spans="8:8">
      <c r="H618"/>
    </row>
    <row r="619" spans="8:8">
      <c r="H619"/>
    </row>
    <row r="620" spans="8:8">
      <c r="H620"/>
    </row>
    <row r="621" spans="8:8">
      <c r="H621"/>
    </row>
    <row r="622" spans="8:8">
      <c r="H622"/>
    </row>
    <row r="623" spans="8:8">
      <c r="H623"/>
    </row>
    <row r="624" spans="8:8">
      <c r="H624"/>
    </row>
    <row r="625" spans="8:8">
      <c r="H625"/>
    </row>
    <row r="626" spans="8:8">
      <c r="H626"/>
    </row>
    <row r="627" spans="8:8">
      <c r="H627"/>
    </row>
    <row r="628" spans="8:8">
      <c r="H628"/>
    </row>
    <row r="629" spans="8:8">
      <c r="H629"/>
    </row>
    <row r="630" spans="8:8">
      <c r="H630"/>
    </row>
    <row r="631" spans="8:8">
      <c r="H631"/>
    </row>
    <row r="632" spans="8:8">
      <c r="H632"/>
    </row>
    <row r="633" spans="8:8">
      <c r="H633"/>
    </row>
    <row r="634" spans="8:8">
      <c r="H634"/>
    </row>
    <row r="635" spans="8:8">
      <c r="H635"/>
    </row>
    <row r="636" spans="8:8">
      <c r="H636"/>
    </row>
    <row r="637" spans="8:8">
      <c r="H637"/>
    </row>
    <row r="638" spans="8:8">
      <c r="H638"/>
    </row>
    <row r="639" spans="8:8">
      <c r="H639"/>
    </row>
    <row r="640" spans="8:8">
      <c r="H640"/>
    </row>
    <row r="641" spans="8:8">
      <c r="H641"/>
    </row>
    <row r="642" spans="8:8">
      <c r="H642"/>
    </row>
    <row r="643" spans="8:8">
      <c r="H643"/>
    </row>
    <row r="644" spans="8:8">
      <c r="H644"/>
    </row>
    <row r="645" spans="8:8">
      <c r="H645"/>
    </row>
    <row r="646" spans="8:8">
      <c r="H646"/>
    </row>
    <row r="647" spans="8:8">
      <c r="H647"/>
    </row>
    <row r="648" spans="8:8">
      <c r="H648"/>
    </row>
    <row r="649" spans="8:8">
      <c r="H649"/>
    </row>
    <row r="650" spans="8:8">
      <c r="H650"/>
    </row>
    <row r="651" spans="8:8">
      <c r="H651"/>
    </row>
    <row r="652" spans="8:8">
      <c r="H652"/>
    </row>
    <row r="653" spans="8:8">
      <c r="H653"/>
    </row>
    <row r="654" spans="8:8">
      <c r="H654"/>
    </row>
    <row r="655" spans="8:8">
      <c r="H655"/>
    </row>
    <row r="656" spans="8:8">
      <c r="H656"/>
    </row>
    <row r="657" spans="8:8">
      <c r="H657"/>
    </row>
    <row r="658" spans="8:8">
      <c r="H658"/>
    </row>
    <row r="659" spans="8:8">
      <c r="H659"/>
    </row>
    <row r="660" spans="8:8">
      <c r="H660"/>
    </row>
    <row r="661" spans="8:8">
      <c r="H661"/>
    </row>
    <row r="662" spans="8:8">
      <c r="H662"/>
    </row>
    <row r="663" spans="8:8">
      <c r="H663"/>
    </row>
    <row r="664" spans="8:8">
      <c r="H664"/>
    </row>
    <row r="665" spans="8:8">
      <c r="H665"/>
    </row>
    <row r="666" spans="8:8">
      <c r="H666"/>
    </row>
    <row r="667" spans="8:8">
      <c r="H667"/>
    </row>
    <row r="668" spans="8:8">
      <c r="H668"/>
    </row>
    <row r="669" spans="8:8">
      <c r="H669"/>
    </row>
    <row r="670" spans="8:8">
      <c r="H670"/>
    </row>
    <row r="671" spans="8:8">
      <c r="H671"/>
    </row>
    <row r="672" spans="8:8">
      <c r="H672"/>
    </row>
    <row r="673" spans="8:8">
      <c r="H673"/>
    </row>
    <row r="674" spans="8:8">
      <c r="H674"/>
    </row>
    <row r="675" spans="8:8">
      <c r="H675"/>
    </row>
    <row r="676" spans="8:8">
      <c r="H676"/>
    </row>
    <row r="677" spans="8:8">
      <c r="H677"/>
    </row>
    <row r="678" spans="8:8">
      <c r="H678"/>
    </row>
    <row r="679" spans="8:8">
      <c r="H679"/>
    </row>
    <row r="680" spans="8:8">
      <c r="H680"/>
    </row>
    <row r="681" spans="8:8">
      <c r="H681"/>
    </row>
    <row r="682" spans="8:8">
      <c r="H682"/>
    </row>
    <row r="683" spans="8:8">
      <c r="H683"/>
    </row>
    <row r="684" spans="8:8">
      <c r="H684"/>
    </row>
    <row r="685" spans="8:8">
      <c r="H685"/>
    </row>
    <row r="686" spans="8:8">
      <c r="H686"/>
    </row>
    <row r="687" spans="8:8">
      <c r="H687"/>
    </row>
    <row r="688" spans="8:8">
      <c r="H688"/>
    </row>
    <row r="689" spans="8:8">
      <c r="H689"/>
    </row>
    <row r="690" spans="8:8">
      <c r="H690"/>
    </row>
    <row r="691" spans="8:8">
      <c r="H691"/>
    </row>
    <row r="692" spans="8:8">
      <c r="H692"/>
    </row>
    <row r="693" spans="8:8">
      <c r="H693"/>
    </row>
    <row r="694" spans="8:8">
      <c r="H694"/>
    </row>
    <row r="695" spans="8:8">
      <c r="H695"/>
    </row>
    <row r="696" spans="8:8">
      <c r="H696"/>
    </row>
    <row r="697" spans="8:8">
      <c r="H697"/>
    </row>
    <row r="698" spans="8:8">
      <c r="H698"/>
    </row>
  </sheetData>
  <autoFilter ref="A14:Y339">
    <filterColumn colId="8">
      <filters>
        <filter val="Van 1"/>
      </filters>
    </filterColumn>
  </autoFilter>
  <sortState ref="H385:J442">
    <sortCondition ref="H385"/>
  </sortState>
  <mergeCells count="5">
    <mergeCell ref="M366:N366"/>
    <mergeCell ref="M297:N297"/>
    <mergeCell ref="M271:N271"/>
    <mergeCell ref="M259:O259"/>
    <mergeCell ref="M310:O310"/>
  </mergeCells>
  <pageMargins left="0.70866141732283472" right="0.70866141732283472" top="0.74803149606299213" bottom="0.74803149606299213" header="0.31496062992125984" footer="0.31496062992125984"/>
  <pageSetup scale="2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31"/>
  <sheetViews>
    <sheetView topLeftCell="A72" workbookViewId="0">
      <selection activeCell="J82" sqref="J82"/>
    </sheetView>
  </sheetViews>
  <sheetFormatPr defaultRowHeight="15"/>
  <cols>
    <col min="3" max="3" width="29.42578125" bestFit="1" customWidth="1"/>
    <col min="4" max="4" width="24.85546875" customWidth="1"/>
    <col min="5" max="5" width="22.28515625" customWidth="1"/>
    <col min="6" max="7" width="10.85546875" customWidth="1"/>
    <col min="8" max="8" width="9" customWidth="1"/>
  </cols>
  <sheetData>
    <row r="1" spans="1:12">
      <c r="B1" t="s">
        <v>35</v>
      </c>
    </row>
    <row r="2" spans="1:12">
      <c r="B2" t="s">
        <v>18</v>
      </c>
    </row>
    <row r="3" spans="1:12">
      <c r="B3" t="s">
        <v>122</v>
      </c>
    </row>
    <row r="4" spans="1:12">
      <c r="B4" t="s">
        <v>67</v>
      </c>
    </row>
    <row r="5" spans="1:12">
      <c r="B5" t="s">
        <v>165</v>
      </c>
    </row>
    <row r="6" spans="1:12">
      <c r="B6" t="s">
        <v>514</v>
      </c>
    </row>
    <row r="7" spans="1:12">
      <c r="B7" t="s">
        <v>590</v>
      </c>
    </row>
    <row r="8" spans="1:12">
      <c r="B8" t="s">
        <v>636</v>
      </c>
    </row>
    <row r="9" spans="1:12">
      <c r="B9" t="s">
        <v>223</v>
      </c>
    </row>
    <row r="10" spans="1:12">
      <c r="B10" t="s">
        <v>272</v>
      </c>
      <c r="I10">
        <f>SUBTOTAL(9,I13:I156)</f>
        <v>420925</v>
      </c>
      <c r="K10" t="e">
        <f>SUM(K12:K103)</f>
        <v>#REF!</v>
      </c>
    </row>
    <row r="12" spans="1:12">
      <c r="B12" t="s">
        <v>739</v>
      </c>
      <c r="F12" t="s">
        <v>740</v>
      </c>
    </row>
    <row r="13" spans="1:12" ht="15.75">
      <c r="A13" s="1"/>
      <c r="B13" s="2">
        <v>516</v>
      </c>
      <c r="C13" s="2" t="s">
        <v>81</v>
      </c>
      <c r="D13" s="2" t="s">
        <v>82</v>
      </c>
      <c r="E13" s="2"/>
      <c r="F13" s="2">
        <v>7762985835</v>
      </c>
      <c r="G13" s="2" t="s">
        <v>42</v>
      </c>
      <c r="H13" s="2" t="s">
        <v>18</v>
      </c>
      <c r="I13" s="11">
        <v>3450</v>
      </c>
      <c r="J13" s="1"/>
      <c r="K13" s="17" t="e">
        <f>VLOOKUP(C13,'MASTER FILES'!$B$15:$K$338,18,0)</f>
        <v>#REF!</v>
      </c>
      <c r="L13" s="3" t="e">
        <f>I13-K13</f>
        <v>#REF!</v>
      </c>
    </row>
    <row r="14" spans="1:12" ht="15.75">
      <c r="A14" s="1"/>
      <c r="B14" s="2">
        <v>576</v>
      </c>
      <c r="C14" s="2" t="s">
        <v>400</v>
      </c>
      <c r="D14" s="2" t="s">
        <v>397</v>
      </c>
      <c r="E14" s="2"/>
      <c r="F14" s="2">
        <v>9431615421</v>
      </c>
      <c r="G14" s="2" t="s">
        <v>324</v>
      </c>
      <c r="H14" s="2" t="s">
        <v>18</v>
      </c>
      <c r="I14" s="11">
        <v>525</v>
      </c>
      <c r="J14" s="1"/>
      <c r="K14" s="17" t="e">
        <f>VLOOKUP(C14,'MASTER FILES'!$B$15:$K$338,18,0)</f>
        <v>#REF!</v>
      </c>
      <c r="L14" s="3" t="e">
        <f t="shared" ref="L14:L77" si="0">I14-K14</f>
        <v>#REF!</v>
      </c>
    </row>
    <row r="15" spans="1:12" ht="15.75">
      <c r="A15" s="1"/>
      <c r="B15" s="2">
        <v>554</v>
      </c>
      <c r="C15" s="2" t="s">
        <v>741</v>
      </c>
      <c r="D15" s="2" t="s">
        <v>90</v>
      </c>
      <c r="E15" s="2">
        <v>8340692740</v>
      </c>
      <c r="F15" s="2">
        <v>9504841596</v>
      </c>
      <c r="G15" s="2" t="s">
        <v>742</v>
      </c>
      <c r="H15" s="2" t="s">
        <v>18</v>
      </c>
      <c r="I15" s="11">
        <v>1500</v>
      </c>
      <c r="J15" s="1"/>
      <c r="K15" s="17" t="e">
        <f>VLOOKUP(C15,'MASTER FILES'!$B$15:$K$338,18,0)</f>
        <v>#REF!</v>
      </c>
      <c r="L15" s="3" t="e">
        <f t="shared" si="0"/>
        <v>#REF!</v>
      </c>
    </row>
    <row r="16" spans="1:12" ht="15.75">
      <c r="A16" s="1"/>
      <c r="B16" s="2">
        <v>560</v>
      </c>
      <c r="C16" s="2" t="s">
        <v>98</v>
      </c>
      <c r="D16" s="2" t="s">
        <v>99</v>
      </c>
      <c r="E16" s="2"/>
      <c r="F16" s="2">
        <v>9955796820</v>
      </c>
      <c r="G16" s="2" t="s">
        <v>33</v>
      </c>
      <c r="H16" s="2" t="s">
        <v>18</v>
      </c>
      <c r="I16" s="12">
        <v>8550</v>
      </c>
      <c r="J16" s="1"/>
      <c r="K16" s="17" t="e">
        <f>VLOOKUP(C16,'MASTER FILES'!$B$15:$K$338,18,0)</f>
        <v>#REF!</v>
      </c>
      <c r="L16" s="3" t="e">
        <f t="shared" si="0"/>
        <v>#REF!</v>
      </c>
    </row>
    <row r="17" spans="1:12" ht="15.75">
      <c r="A17" s="1"/>
      <c r="B17" s="2">
        <v>594</v>
      </c>
      <c r="C17" s="2" t="s">
        <v>408</v>
      </c>
      <c r="D17" s="2" t="s">
        <v>409</v>
      </c>
      <c r="E17" s="2"/>
      <c r="F17" s="2">
        <v>9899557870</v>
      </c>
      <c r="G17" s="2" t="s">
        <v>234</v>
      </c>
      <c r="H17" s="2" t="s">
        <v>18</v>
      </c>
      <c r="I17" s="11">
        <v>3525</v>
      </c>
      <c r="J17" s="1"/>
      <c r="K17" s="17" t="e">
        <f>VLOOKUP(C17,'MASTER FILES'!$B$15:$K$338,18,0)</f>
        <v>#REF!</v>
      </c>
      <c r="L17" s="3" t="e">
        <f t="shared" si="0"/>
        <v>#REF!</v>
      </c>
    </row>
    <row r="18" spans="1:12" ht="15.75">
      <c r="A18" s="1"/>
      <c r="B18" s="2">
        <v>591</v>
      </c>
      <c r="C18" s="2" t="s">
        <v>743</v>
      </c>
      <c r="D18" s="2" t="s">
        <v>744</v>
      </c>
      <c r="E18" s="2"/>
      <c r="F18" s="2">
        <v>9934400285</v>
      </c>
      <c r="G18" s="2" t="s">
        <v>362</v>
      </c>
      <c r="H18" s="2" t="s">
        <v>18</v>
      </c>
      <c r="I18" s="11">
        <v>3600</v>
      </c>
      <c r="J18" s="1"/>
      <c r="K18" s="17" t="e">
        <f>VLOOKUP(C18,'MASTER FILES'!$B$15:$K$338,18,0)</f>
        <v>#N/A</v>
      </c>
      <c r="L18" s="3" t="e">
        <f t="shared" si="0"/>
        <v>#N/A</v>
      </c>
    </row>
    <row r="19" spans="1:12" ht="15.75">
      <c r="A19" s="1"/>
      <c r="B19" s="2">
        <v>595</v>
      </c>
      <c r="C19" s="2" t="s">
        <v>420</v>
      </c>
      <c r="D19" s="2" t="s">
        <v>421</v>
      </c>
      <c r="E19" s="2"/>
      <c r="F19" s="2">
        <v>9472386523</v>
      </c>
      <c r="G19" s="2" t="s">
        <v>275</v>
      </c>
      <c r="H19" s="2" t="s">
        <v>18</v>
      </c>
      <c r="I19" s="12">
        <v>8100</v>
      </c>
      <c r="J19" s="1"/>
      <c r="K19" s="17" t="e">
        <f>VLOOKUP(C19,'MASTER FILES'!$B$15:$K$338,18,0)</f>
        <v>#REF!</v>
      </c>
      <c r="L19" s="3" t="e">
        <f t="shared" si="0"/>
        <v>#REF!</v>
      </c>
    </row>
    <row r="20" spans="1:12" ht="15.75">
      <c r="A20" s="1"/>
      <c r="B20" s="2">
        <v>605</v>
      </c>
      <c r="C20" s="2" t="s">
        <v>686</v>
      </c>
      <c r="D20" s="2" t="s">
        <v>687</v>
      </c>
      <c r="E20" s="2"/>
      <c r="F20" s="2">
        <v>6203535639</v>
      </c>
      <c r="G20" s="2" t="s">
        <v>689</v>
      </c>
      <c r="H20" s="2" t="s">
        <v>18</v>
      </c>
      <c r="I20" s="11">
        <v>1500</v>
      </c>
      <c r="J20" s="1"/>
      <c r="K20" s="17" t="e">
        <f>VLOOKUP(C20,'MASTER FILES'!$B$15:$K$338,18,0)</f>
        <v>#N/A</v>
      </c>
      <c r="L20" s="3" t="e">
        <f t="shared" si="0"/>
        <v>#N/A</v>
      </c>
    </row>
    <row r="21" spans="1:12" ht="15.75">
      <c r="A21" s="1"/>
      <c r="B21" s="2">
        <v>553</v>
      </c>
      <c r="C21" s="2" t="s">
        <v>745</v>
      </c>
      <c r="D21" s="2" t="s">
        <v>746</v>
      </c>
      <c r="E21" s="2"/>
      <c r="F21" s="2">
        <v>8936066909</v>
      </c>
      <c r="G21" s="2" t="s">
        <v>33</v>
      </c>
      <c r="H21" s="2" t="s">
        <v>67</v>
      </c>
      <c r="I21" s="12">
        <v>2350</v>
      </c>
      <c r="J21" s="1"/>
      <c r="K21" s="17" t="e">
        <f>VLOOKUP(C21,'MASTER FILES'!$B$15:$K$338,18,0)</f>
        <v>#N/A</v>
      </c>
      <c r="L21" s="3" t="e">
        <f t="shared" si="0"/>
        <v>#N/A</v>
      </c>
    </row>
    <row r="22" spans="1:12" ht="15.75">
      <c r="A22" s="1"/>
      <c r="B22" s="13">
        <v>302</v>
      </c>
      <c r="C22" s="13" t="s">
        <v>431</v>
      </c>
      <c r="D22" s="13" t="s">
        <v>432</v>
      </c>
      <c r="E22" s="13">
        <v>6203614964</v>
      </c>
      <c r="F22" s="13">
        <v>9931378565</v>
      </c>
      <c r="G22" s="13" t="s">
        <v>360</v>
      </c>
      <c r="H22" s="13" t="s">
        <v>67</v>
      </c>
      <c r="I22" s="12">
        <v>1125</v>
      </c>
      <c r="J22" s="1"/>
      <c r="K22" s="17" t="e">
        <f>VLOOKUP(C22,'MASTER FILES'!$B$15:$K$338,18,0)</f>
        <v>#REF!</v>
      </c>
      <c r="L22" s="3" t="e">
        <f t="shared" si="0"/>
        <v>#REF!</v>
      </c>
    </row>
    <row r="23" spans="1:12" ht="15.75">
      <c r="A23" s="1"/>
      <c r="B23" s="2">
        <v>245</v>
      </c>
      <c r="C23" s="2" t="s">
        <v>135</v>
      </c>
      <c r="D23" s="2" t="s">
        <v>136</v>
      </c>
      <c r="E23" s="2"/>
      <c r="F23" s="2">
        <v>9931136587</v>
      </c>
      <c r="G23" s="2" t="s">
        <v>36</v>
      </c>
      <c r="H23" s="2" t="s">
        <v>67</v>
      </c>
      <c r="I23" s="12">
        <v>10300</v>
      </c>
      <c r="J23" s="1"/>
      <c r="K23" s="17" t="e">
        <f>VLOOKUP(C23,'MASTER FILES'!$B$15:$K$338,18,0)</f>
        <v>#REF!</v>
      </c>
      <c r="L23" s="3" t="e">
        <f t="shared" si="0"/>
        <v>#REF!</v>
      </c>
    </row>
    <row r="24" spans="1:12" ht="15.75">
      <c r="A24" s="1"/>
      <c r="B24" s="2">
        <v>444</v>
      </c>
      <c r="C24" s="2" t="s">
        <v>747</v>
      </c>
      <c r="D24" s="2" t="s">
        <v>748</v>
      </c>
      <c r="E24" s="2">
        <v>6202795938</v>
      </c>
      <c r="F24" s="2">
        <v>7273899290</v>
      </c>
      <c r="G24" s="2" t="s">
        <v>42</v>
      </c>
      <c r="H24" s="2" t="s">
        <v>67</v>
      </c>
      <c r="I24" s="11">
        <v>2300</v>
      </c>
      <c r="J24" s="1"/>
      <c r="K24" s="17" t="e">
        <f>VLOOKUP(C24,'MASTER FILES'!$B$15:$K$338,18,0)</f>
        <v>#N/A</v>
      </c>
      <c r="L24" s="3" t="e">
        <f t="shared" si="0"/>
        <v>#N/A</v>
      </c>
    </row>
    <row r="25" spans="1:12" ht="15.75">
      <c r="A25" s="1"/>
      <c r="B25" s="2">
        <v>266</v>
      </c>
      <c r="C25" s="2" t="s">
        <v>151</v>
      </c>
      <c r="D25" s="2" t="s">
        <v>152</v>
      </c>
      <c r="E25" s="2">
        <v>9162774333</v>
      </c>
      <c r="F25" s="2">
        <v>9587307823</v>
      </c>
      <c r="G25" s="2" t="s">
        <v>36</v>
      </c>
      <c r="H25" s="2" t="s">
        <v>67</v>
      </c>
      <c r="I25" s="12">
        <v>16200</v>
      </c>
      <c r="J25" s="1"/>
      <c r="K25" s="17" t="e">
        <f>VLOOKUP(C25,'MASTER FILES'!$B$15:$K$338,18,0)</f>
        <v>#REF!</v>
      </c>
      <c r="L25" s="3" t="e">
        <f t="shared" si="0"/>
        <v>#REF!</v>
      </c>
    </row>
    <row r="26" spans="1:12" ht="15.75">
      <c r="A26" s="1"/>
      <c r="B26" s="2">
        <v>276</v>
      </c>
      <c r="C26" s="2" t="s">
        <v>458</v>
      </c>
      <c r="D26" s="2" t="s">
        <v>459</v>
      </c>
      <c r="E26" s="2"/>
      <c r="F26" s="2">
        <v>8283027559</v>
      </c>
      <c r="G26" s="2" t="s">
        <v>460</v>
      </c>
      <c r="H26" s="2" t="s">
        <v>67</v>
      </c>
      <c r="I26" s="12">
        <v>3000</v>
      </c>
      <c r="J26" s="1"/>
      <c r="K26" s="17" t="e">
        <f>VLOOKUP(C26,'MASTER FILES'!$B$15:$K$338,18,0)</f>
        <v>#REF!</v>
      </c>
      <c r="L26" s="3" t="e">
        <f t="shared" si="0"/>
        <v>#REF!</v>
      </c>
    </row>
    <row r="27" spans="1:12" ht="15.75">
      <c r="A27" s="1"/>
      <c r="B27" s="2">
        <v>376</v>
      </c>
      <c r="C27" s="2" t="s">
        <v>111</v>
      </c>
      <c r="D27" s="2" t="s">
        <v>112</v>
      </c>
      <c r="E27" s="2"/>
      <c r="F27" s="2">
        <v>9470471031</v>
      </c>
      <c r="G27" s="2" t="s">
        <v>42</v>
      </c>
      <c r="H27" s="2" t="s">
        <v>67</v>
      </c>
      <c r="I27" s="11">
        <v>350</v>
      </c>
      <c r="J27" s="1"/>
      <c r="K27" s="17" t="e">
        <f>VLOOKUP(C27,'MASTER FILES'!$B$15:$K$338,18,0)</f>
        <v>#REF!</v>
      </c>
      <c r="L27" s="3" t="e">
        <f t="shared" si="0"/>
        <v>#REF!</v>
      </c>
    </row>
    <row r="28" spans="1:12" ht="15.75">
      <c r="A28" s="1"/>
      <c r="B28" s="2">
        <v>363</v>
      </c>
      <c r="C28" s="2" t="s">
        <v>426</v>
      </c>
      <c r="D28" s="2" t="s">
        <v>427</v>
      </c>
      <c r="E28" s="2"/>
      <c r="F28" s="2">
        <v>8294020758</v>
      </c>
      <c r="G28" s="2" t="s">
        <v>275</v>
      </c>
      <c r="H28" s="2" t="s">
        <v>67</v>
      </c>
      <c r="I28" s="11">
        <v>1050</v>
      </c>
      <c r="J28" s="1"/>
      <c r="K28" s="17" t="e">
        <f>VLOOKUP(C28,'MASTER FILES'!$B$15:$K$338,18,0)</f>
        <v>#REF!</v>
      </c>
      <c r="L28" s="3" t="e">
        <f t="shared" si="0"/>
        <v>#REF!</v>
      </c>
    </row>
    <row r="29" spans="1:12" ht="15.75">
      <c r="A29" s="1"/>
      <c r="B29" s="2">
        <v>582</v>
      </c>
      <c r="C29" s="2" t="s">
        <v>164</v>
      </c>
      <c r="D29" s="2" t="s">
        <v>150</v>
      </c>
      <c r="E29" s="2"/>
      <c r="F29" s="2">
        <v>9934737972</v>
      </c>
      <c r="G29" s="2" t="s">
        <v>27</v>
      </c>
      <c r="H29" s="2" t="s">
        <v>67</v>
      </c>
      <c r="I29" s="11">
        <f>425-425</f>
        <v>0</v>
      </c>
      <c r="J29" s="1"/>
      <c r="K29" s="17" t="e">
        <f>VLOOKUP(C29,'MASTER FILES'!$B$15:$K$338,18,0)</f>
        <v>#REF!</v>
      </c>
      <c r="L29" s="3" t="e">
        <f t="shared" si="0"/>
        <v>#REF!</v>
      </c>
    </row>
    <row r="30" spans="1:12" ht="15.75">
      <c r="A30" s="1"/>
      <c r="B30" s="2">
        <v>583</v>
      </c>
      <c r="C30" s="2" t="s">
        <v>149</v>
      </c>
      <c r="D30" s="2" t="s">
        <v>150</v>
      </c>
      <c r="E30" s="2"/>
      <c r="F30" s="2">
        <v>9934737972</v>
      </c>
      <c r="G30" s="2" t="s">
        <v>27</v>
      </c>
      <c r="H30" s="2" t="s">
        <v>67</v>
      </c>
      <c r="I30" s="11">
        <f>425-425</f>
        <v>0</v>
      </c>
      <c r="J30" s="1"/>
      <c r="K30" s="17" t="e">
        <f>VLOOKUP(C30,'MASTER FILES'!$B$15:$K$338,18,0)</f>
        <v>#REF!</v>
      </c>
      <c r="L30" s="3" t="e">
        <f t="shared" si="0"/>
        <v>#REF!</v>
      </c>
    </row>
    <row r="31" spans="1:12" ht="15.75">
      <c r="A31" s="1"/>
      <c r="B31" s="2">
        <v>607</v>
      </c>
      <c r="C31" s="2" t="s">
        <v>441</v>
      </c>
      <c r="D31" s="2" t="s">
        <v>442</v>
      </c>
      <c r="E31" s="2">
        <v>9430872540</v>
      </c>
      <c r="F31" s="2">
        <v>8016342751</v>
      </c>
      <c r="G31" s="2" t="s">
        <v>443</v>
      </c>
      <c r="H31" s="2" t="s">
        <v>67</v>
      </c>
      <c r="I31" s="11">
        <v>2250</v>
      </c>
      <c r="J31" s="1"/>
      <c r="K31" s="17" t="e">
        <f>VLOOKUP(C31,'MASTER FILES'!$B$15:$K$338,18,0)</f>
        <v>#REF!</v>
      </c>
      <c r="L31" s="3" t="e">
        <f t="shared" si="0"/>
        <v>#REF!</v>
      </c>
    </row>
    <row r="32" spans="1:12" ht="15.75">
      <c r="A32" s="1"/>
      <c r="B32" s="2">
        <v>507</v>
      </c>
      <c r="C32" s="2" t="s">
        <v>470</v>
      </c>
      <c r="D32" s="2" t="s">
        <v>471</v>
      </c>
      <c r="E32" s="2"/>
      <c r="F32" s="2">
        <v>9973522199</v>
      </c>
      <c r="G32" s="2" t="s">
        <v>231</v>
      </c>
      <c r="H32" s="2" t="s">
        <v>122</v>
      </c>
      <c r="I32" s="11">
        <v>2250</v>
      </c>
      <c r="J32" s="1"/>
      <c r="K32" s="17" t="e">
        <f>VLOOKUP(C32,'MASTER FILES'!$B$15:$K$338,18,0)</f>
        <v>#REF!</v>
      </c>
      <c r="L32" s="3" t="e">
        <f t="shared" si="0"/>
        <v>#REF!</v>
      </c>
    </row>
    <row r="33" spans="1:12" ht="15.75">
      <c r="A33" s="1"/>
      <c r="B33" s="14">
        <v>513</v>
      </c>
      <c r="C33" s="14" t="s">
        <v>168</v>
      </c>
      <c r="D33" s="14" t="s">
        <v>169</v>
      </c>
      <c r="E33" s="14"/>
      <c r="F33" s="14">
        <v>9934438497</v>
      </c>
      <c r="G33" s="14" t="s">
        <v>100</v>
      </c>
      <c r="H33" s="14" t="s">
        <v>122</v>
      </c>
      <c r="I33" s="11">
        <v>1275</v>
      </c>
      <c r="J33" s="1"/>
      <c r="K33" s="17" t="e">
        <f>VLOOKUP(C33,'MASTER FILES'!$B$15:$K$338,18,0)</f>
        <v>#REF!</v>
      </c>
      <c r="L33" s="3" t="e">
        <f t="shared" si="0"/>
        <v>#REF!</v>
      </c>
    </row>
    <row r="34" spans="1:12" ht="15.75">
      <c r="A34" s="1"/>
      <c r="B34" s="2">
        <v>550</v>
      </c>
      <c r="C34" s="2" t="s">
        <v>170</v>
      </c>
      <c r="D34" s="2" t="s">
        <v>171</v>
      </c>
      <c r="E34" s="2"/>
      <c r="F34" s="2">
        <v>9931816023</v>
      </c>
      <c r="G34" s="2" t="s">
        <v>100</v>
      </c>
      <c r="H34" s="2" t="s">
        <v>122</v>
      </c>
      <c r="I34" s="11">
        <v>3525</v>
      </c>
      <c r="J34" s="1"/>
      <c r="K34" s="17" t="e">
        <f>VLOOKUP(C34,'MASTER FILES'!$B$15:$K$338,18,0)</f>
        <v>#REF!</v>
      </c>
      <c r="L34" s="3" t="e">
        <f t="shared" si="0"/>
        <v>#REF!</v>
      </c>
    </row>
    <row r="35" spans="1:12" ht="15.75">
      <c r="A35" s="1"/>
      <c r="B35" s="2">
        <v>575</v>
      </c>
      <c r="C35" s="2" t="s">
        <v>477</v>
      </c>
      <c r="D35" s="2" t="s">
        <v>397</v>
      </c>
      <c r="E35" s="2"/>
      <c r="F35" s="2">
        <v>9431615421</v>
      </c>
      <c r="G35" s="2" t="s">
        <v>324</v>
      </c>
      <c r="H35" s="2" t="s">
        <v>122</v>
      </c>
      <c r="I35" s="11">
        <v>525</v>
      </c>
      <c r="J35" s="1"/>
      <c r="K35" s="17" t="e">
        <f>VLOOKUP(C35,'MASTER FILES'!$B$15:$K$338,18,0)</f>
        <v>#REF!</v>
      </c>
      <c r="L35" s="3" t="e">
        <f t="shared" si="0"/>
        <v>#REF!</v>
      </c>
    </row>
    <row r="36" spans="1:12" ht="15.75">
      <c r="A36" s="1"/>
      <c r="B36" s="2">
        <v>271</v>
      </c>
      <c r="C36" s="2" t="s">
        <v>179</v>
      </c>
      <c r="D36" s="2" t="s">
        <v>180</v>
      </c>
      <c r="E36" s="2"/>
      <c r="F36" s="2">
        <v>9934057213</v>
      </c>
      <c r="G36" s="2" t="s">
        <v>42</v>
      </c>
      <c r="H36" s="2" t="s">
        <v>122</v>
      </c>
      <c r="I36" s="11">
        <v>1100</v>
      </c>
      <c r="J36" s="1"/>
      <c r="K36" s="17" t="e">
        <f>VLOOKUP(C36,'MASTER FILES'!$B$15:$K$338,18,0)</f>
        <v>#REF!</v>
      </c>
      <c r="L36" s="3" t="e">
        <f t="shared" si="0"/>
        <v>#REF!</v>
      </c>
    </row>
    <row r="37" spans="1:12" ht="15.75">
      <c r="A37" s="1"/>
      <c r="B37" s="2">
        <v>331</v>
      </c>
      <c r="C37" s="2" t="s">
        <v>181</v>
      </c>
      <c r="D37" s="2" t="s">
        <v>182</v>
      </c>
      <c r="E37" s="2"/>
      <c r="F37" s="2">
        <v>9852697231</v>
      </c>
      <c r="G37" s="2" t="s">
        <v>183</v>
      </c>
      <c r="H37" s="2" t="s">
        <v>122</v>
      </c>
      <c r="I37" s="11">
        <v>300</v>
      </c>
      <c r="J37" s="1"/>
      <c r="K37" s="17" t="e">
        <f>VLOOKUP(C37,'MASTER FILES'!$B$15:$K$338,18,0)</f>
        <v>#REF!</v>
      </c>
      <c r="L37" s="3" t="e">
        <f t="shared" si="0"/>
        <v>#REF!</v>
      </c>
    </row>
    <row r="38" spans="1:12" ht="15.75">
      <c r="A38" s="1"/>
      <c r="B38" s="2">
        <v>278</v>
      </c>
      <c r="C38" s="2" t="s">
        <v>184</v>
      </c>
      <c r="D38" s="2" t="s">
        <v>99</v>
      </c>
      <c r="E38" s="2"/>
      <c r="F38" s="2">
        <v>9955796820</v>
      </c>
      <c r="G38" s="2" t="s">
        <v>100</v>
      </c>
      <c r="H38" s="2" t="s">
        <v>122</v>
      </c>
      <c r="I38" s="12">
        <v>8550</v>
      </c>
      <c r="J38" s="1"/>
      <c r="K38" s="17" t="e">
        <f>VLOOKUP(C38,'MASTER FILES'!$B$15:$K$338,18,0)</f>
        <v>#REF!</v>
      </c>
      <c r="L38" s="3" t="e">
        <f t="shared" si="0"/>
        <v>#REF!</v>
      </c>
    </row>
    <row r="39" spans="1:12" ht="15.75">
      <c r="A39" s="1"/>
      <c r="B39" s="13">
        <v>317</v>
      </c>
      <c r="C39" s="13" t="s">
        <v>478</v>
      </c>
      <c r="D39" s="13" t="s">
        <v>432</v>
      </c>
      <c r="E39" s="13">
        <v>6203614964</v>
      </c>
      <c r="F39" s="13">
        <v>9801805072</v>
      </c>
      <c r="G39" s="13" t="s">
        <v>360</v>
      </c>
      <c r="H39" s="13" t="s">
        <v>122</v>
      </c>
      <c r="I39" s="12">
        <v>1125</v>
      </c>
      <c r="J39" s="1"/>
      <c r="K39" s="17" t="e">
        <f>VLOOKUP(C39,'MASTER FILES'!$B$15:$K$338,18,0)</f>
        <v>#REF!</v>
      </c>
      <c r="L39" s="3" t="e">
        <f t="shared" si="0"/>
        <v>#REF!</v>
      </c>
    </row>
    <row r="40" spans="1:12" ht="15.75">
      <c r="A40" s="1"/>
      <c r="B40" s="2">
        <v>374</v>
      </c>
      <c r="C40" s="2" t="s">
        <v>701</v>
      </c>
      <c r="D40" s="2" t="s">
        <v>702</v>
      </c>
      <c r="E40" s="2"/>
      <c r="F40" s="2">
        <v>9162981534</v>
      </c>
      <c r="G40" s="2" t="s">
        <v>703</v>
      </c>
      <c r="H40" s="2" t="s">
        <v>122</v>
      </c>
      <c r="I40" s="11">
        <v>5000</v>
      </c>
      <c r="J40" s="1"/>
      <c r="K40" s="17" t="e">
        <f>VLOOKUP(C40,'MASTER FILES'!$B$15:$K$338,18,0)</f>
        <v>#N/A</v>
      </c>
      <c r="L40" s="3" t="e">
        <f t="shared" si="0"/>
        <v>#N/A</v>
      </c>
    </row>
    <row r="41" spans="1:12" ht="15.75">
      <c r="A41" s="1"/>
      <c r="B41" s="2">
        <v>124</v>
      </c>
      <c r="C41" s="2" t="s">
        <v>483</v>
      </c>
      <c r="D41" s="2" t="s">
        <v>484</v>
      </c>
      <c r="E41" s="2"/>
      <c r="F41" s="2">
        <v>7779850315</v>
      </c>
      <c r="G41" s="2" t="s">
        <v>234</v>
      </c>
      <c r="H41" s="2" t="s">
        <v>122</v>
      </c>
      <c r="I41" s="11">
        <v>5025</v>
      </c>
      <c r="J41" s="1"/>
      <c r="K41" s="17" t="e">
        <f>VLOOKUP(C41,'MASTER FILES'!$B$15:$K$338,18,0)</f>
        <v>#REF!</v>
      </c>
      <c r="L41" s="3" t="e">
        <f t="shared" si="0"/>
        <v>#REF!</v>
      </c>
    </row>
    <row r="42" spans="1:12" ht="15.75">
      <c r="A42" s="1"/>
      <c r="B42" s="2">
        <v>334</v>
      </c>
      <c r="C42" s="2" t="s">
        <v>487</v>
      </c>
      <c r="D42" s="2" t="s">
        <v>749</v>
      </c>
      <c r="E42" s="2"/>
      <c r="F42" s="2">
        <v>9572112327</v>
      </c>
      <c r="G42" s="2" t="s">
        <v>275</v>
      </c>
      <c r="H42" s="2" t="s">
        <v>122</v>
      </c>
      <c r="I42" s="11">
        <v>2600</v>
      </c>
      <c r="J42" s="1"/>
      <c r="K42" s="17" t="e">
        <f>VLOOKUP(C42,'MASTER FILES'!$B$15:$K$338,18,0)</f>
        <v>#REF!</v>
      </c>
      <c r="L42" s="3" t="e">
        <f t="shared" si="0"/>
        <v>#REF!</v>
      </c>
    </row>
    <row r="43" spans="1:12" ht="15.75">
      <c r="A43" s="1"/>
      <c r="B43" s="2">
        <v>357</v>
      </c>
      <c r="C43" s="2" t="s">
        <v>706</v>
      </c>
      <c r="D43" s="2" t="s">
        <v>705</v>
      </c>
      <c r="E43" s="2">
        <v>7656955590</v>
      </c>
      <c r="F43" s="2">
        <v>9572358235</v>
      </c>
      <c r="G43" s="2" t="s">
        <v>750</v>
      </c>
      <c r="H43" s="2" t="s">
        <v>122</v>
      </c>
      <c r="I43" s="11">
        <v>5300</v>
      </c>
      <c r="J43" s="1"/>
      <c r="K43" s="17" t="e">
        <f>VLOOKUP(C43,'MASTER FILES'!$B$15:$K$338,18,0)</f>
        <v>#N/A</v>
      </c>
      <c r="L43" s="3" t="e">
        <f t="shared" si="0"/>
        <v>#N/A</v>
      </c>
    </row>
    <row r="44" spans="1:12" ht="15.75">
      <c r="A44" s="1"/>
      <c r="B44" s="2">
        <v>312</v>
      </c>
      <c r="C44" s="2" t="s">
        <v>186</v>
      </c>
      <c r="D44" s="2" t="s">
        <v>99</v>
      </c>
      <c r="E44" s="2"/>
      <c r="F44" s="2">
        <v>9955796820</v>
      </c>
      <c r="G44" s="2" t="s">
        <v>100</v>
      </c>
      <c r="H44" s="2" t="s">
        <v>122</v>
      </c>
      <c r="I44" s="12">
        <v>8550</v>
      </c>
      <c r="J44" s="1"/>
      <c r="K44" s="17" t="e">
        <f>VLOOKUP(C44,'MASTER FILES'!$B$15:$K$338,18,0)</f>
        <v>#REF!</v>
      </c>
      <c r="L44" s="3" t="e">
        <f t="shared" si="0"/>
        <v>#REF!</v>
      </c>
    </row>
    <row r="45" spans="1:12" ht="15.75">
      <c r="A45" s="1"/>
      <c r="B45" s="2">
        <v>362</v>
      </c>
      <c r="C45" s="2" t="s">
        <v>493</v>
      </c>
      <c r="D45" s="2" t="s">
        <v>494</v>
      </c>
      <c r="E45" s="2"/>
      <c r="F45" s="2">
        <v>8897760269</v>
      </c>
      <c r="G45" s="2" t="s">
        <v>275</v>
      </c>
      <c r="H45" s="2" t="s">
        <v>122</v>
      </c>
      <c r="I45" s="11">
        <v>2600</v>
      </c>
      <c r="J45" s="1"/>
      <c r="K45" s="17" t="e">
        <f>VLOOKUP(C45,'MASTER FILES'!$B$15:$K$338,18,0)</f>
        <v>#REF!</v>
      </c>
      <c r="L45" s="3" t="e">
        <f t="shared" si="0"/>
        <v>#REF!</v>
      </c>
    </row>
    <row r="46" spans="1:12" ht="15.75">
      <c r="A46" s="1"/>
      <c r="B46" s="2">
        <v>586</v>
      </c>
      <c r="C46" s="2" t="s">
        <v>496</v>
      </c>
      <c r="D46" s="2" t="s">
        <v>264</v>
      </c>
      <c r="E46" s="2"/>
      <c r="F46" s="2">
        <v>9572697646</v>
      </c>
      <c r="G46" s="2" t="s">
        <v>222</v>
      </c>
      <c r="H46" s="2" t="s">
        <v>122</v>
      </c>
      <c r="I46" s="11">
        <v>3600</v>
      </c>
      <c r="J46" s="1"/>
      <c r="K46" s="17" t="e">
        <f>VLOOKUP(C46,'MASTER FILES'!$B$15:$K$338,18,0)</f>
        <v>#REF!</v>
      </c>
      <c r="L46" s="3" t="e">
        <f t="shared" si="0"/>
        <v>#REF!</v>
      </c>
    </row>
    <row r="47" spans="1:12" ht="15.75">
      <c r="A47" s="1"/>
      <c r="B47" s="2">
        <v>470</v>
      </c>
      <c r="C47" s="2" t="s">
        <v>751</v>
      </c>
      <c r="D47" s="2" t="s">
        <v>752</v>
      </c>
      <c r="E47" s="2"/>
      <c r="F47" s="2">
        <v>977187087</v>
      </c>
      <c r="G47" s="2" t="s">
        <v>753</v>
      </c>
      <c r="H47" s="2" t="s">
        <v>122</v>
      </c>
      <c r="I47" s="11">
        <v>3650</v>
      </c>
      <c r="J47" s="1"/>
      <c r="K47" s="17" t="e">
        <f>VLOOKUP(C47,'MASTER FILES'!$B$15:$K$338,18,0)</f>
        <v>#N/A</v>
      </c>
      <c r="L47" s="3" t="e">
        <f t="shared" si="0"/>
        <v>#N/A</v>
      </c>
    </row>
    <row r="48" spans="1:12" ht="15.75">
      <c r="A48" s="1"/>
      <c r="B48" s="5">
        <v>251</v>
      </c>
      <c r="C48" s="5" t="s">
        <v>711</v>
      </c>
      <c r="D48" s="5" t="s">
        <v>712</v>
      </c>
      <c r="E48" s="5"/>
      <c r="F48" s="5">
        <v>9934210455</v>
      </c>
      <c r="G48" s="5" t="s">
        <v>750</v>
      </c>
      <c r="H48" s="5" t="s">
        <v>165</v>
      </c>
      <c r="I48" s="11">
        <v>850</v>
      </c>
      <c r="J48" s="1"/>
      <c r="K48" s="17" t="e">
        <f>VLOOKUP(C48,'MASTER FILES'!$B$15:$K$338,18,0)</f>
        <v>#N/A</v>
      </c>
      <c r="L48" s="3" t="e">
        <f t="shared" si="0"/>
        <v>#N/A</v>
      </c>
    </row>
    <row r="49" spans="1:12" ht="15.75">
      <c r="A49" s="1"/>
      <c r="B49" s="2">
        <v>541</v>
      </c>
      <c r="C49" s="2" t="s">
        <v>554</v>
      </c>
      <c r="D49" s="2" t="s">
        <v>555</v>
      </c>
      <c r="E49" s="2"/>
      <c r="F49" s="2">
        <v>8083616245</v>
      </c>
      <c r="G49" s="2" t="s">
        <v>27</v>
      </c>
      <c r="H49" s="2" t="s">
        <v>165</v>
      </c>
      <c r="I49" s="11">
        <v>1275</v>
      </c>
      <c r="J49" s="1"/>
      <c r="K49" s="17" t="e">
        <f>VLOOKUP(C49,'MASTER FILES'!$B$15:$K$338,18,0)</f>
        <v>#REF!</v>
      </c>
      <c r="L49" s="3" t="e">
        <f t="shared" si="0"/>
        <v>#REF!</v>
      </c>
    </row>
    <row r="50" spans="1:12" ht="15.75">
      <c r="A50" s="1"/>
      <c r="B50" s="2">
        <v>564</v>
      </c>
      <c r="C50" s="2" t="s">
        <v>561</v>
      </c>
      <c r="D50" s="2" t="s">
        <v>562</v>
      </c>
      <c r="E50" s="2"/>
      <c r="F50" s="2">
        <v>9939491243</v>
      </c>
      <c r="G50" s="2" t="s">
        <v>563</v>
      </c>
      <c r="H50" s="2" t="s">
        <v>165</v>
      </c>
      <c r="I50" s="12">
        <v>1275</v>
      </c>
      <c r="J50" s="1"/>
      <c r="K50" s="17" t="e">
        <f>VLOOKUP(C50,'MASTER FILES'!$B$15:$K$338,18,0)</f>
        <v>#REF!</v>
      </c>
      <c r="L50" s="3" t="e">
        <f t="shared" si="0"/>
        <v>#REF!</v>
      </c>
    </row>
    <row r="51" spans="1:12" ht="15.75">
      <c r="A51" s="1"/>
      <c r="B51" s="2">
        <v>567</v>
      </c>
      <c r="C51" s="2" t="s">
        <v>713</v>
      </c>
      <c r="D51" s="2" t="s">
        <v>714</v>
      </c>
      <c r="E51" s="2"/>
      <c r="F51" s="2">
        <v>7033567126</v>
      </c>
      <c r="G51" s="2" t="s">
        <v>750</v>
      </c>
      <c r="H51" s="2" t="s">
        <v>165</v>
      </c>
      <c r="I51" s="11">
        <v>1700</v>
      </c>
      <c r="J51" s="1"/>
      <c r="K51" s="17" t="e">
        <f>VLOOKUP(C51,'MASTER FILES'!$B$15:$K$338,18,0)</f>
        <v>#N/A</v>
      </c>
      <c r="L51" s="3" t="e">
        <f t="shared" si="0"/>
        <v>#N/A</v>
      </c>
    </row>
    <row r="52" spans="1:12" ht="15.75">
      <c r="A52" s="1"/>
      <c r="B52" s="2">
        <v>574</v>
      </c>
      <c r="C52" s="2" t="s">
        <v>534</v>
      </c>
      <c r="D52" s="2" t="s">
        <v>248</v>
      </c>
      <c r="E52" s="4"/>
      <c r="F52" s="2">
        <v>9973960145</v>
      </c>
      <c r="G52" s="2" t="s">
        <v>42</v>
      </c>
      <c r="H52" s="2" t="s">
        <v>165</v>
      </c>
      <c r="I52" s="12">
        <v>400</v>
      </c>
      <c r="J52" s="1"/>
      <c r="K52" s="17" t="e">
        <f>VLOOKUP(C52,'MASTER FILES'!$B$15:$K$338,18,0)</f>
        <v>#REF!</v>
      </c>
      <c r="L52" s="3" t="e">
        <f t="shared" si="0"/>
        <v>#REF!</v>
      </c>
    </row>
    <row r="53" spans="1:12" ht="15.75">
      <c r="A53" s="1"/>
      <c r="B53" s="2">
        <v>273</v>
      </c>
      <c r="C53" s="2" t="s">
        <v>532</v>
      </c>
      <c r="D53" s="2" t="s">
        <v>533</v>
      </c>
      <c r="E53" s="2"/>
      <c r="F53" s="2">
        <v>9199807589</v>
      </c>
      <c r="G53" s="2" t="s">
        <v>234</v>
      </c>
      <c r="H53" s="2" t="s">
        <v>165</v>
      </c>
      <c r="I53" s="12">
        <v>9675</v>
      </c>
      <c r="J53" s="1"/>
      <c r="K53" s="17" t="e">
        <f>VLOOKUP(C53,'MASTER FILES'!$B$15:$K$338,18,0)</f>
        <v>#REF!</v>
      </c>
      <c r="L53" s="3" t="e">
        <f t="shared" si="0"/>
        <v>#REF!</v>
      </c>
    </row>
    <row r="54" spans="1:12" ht="15.75">
      <c r="A54" s="1"/>
      <c r="B54" s="2">
        <v>336</v>
      </c>
      <c r="C54" s="2" t="s">
        <v>537</v>
      </c>
      <c r="D54" s="2" t="s">
        <v>538</v>
      </c>
      <c r="E54" s="2"/>
      <c r="F54" s="2">
        <v>8294471235</v>
      </c>
      <c r="G54" s="2" t="s">
        <v>287</v>
      </c>
      <c r="H54" s="2" t="s">
        <v>165</v>
      </c>
      <c r="I54" s="11">
        <v>1225</v>
      </c>
      <c r="J54" s="1"/>
      <c r="K54" s="17" t="e">
        <f>VLOOKUP(C54,'MASTER FILES'!$B$15:$K$338,18,0)</f>
        <v>#REF!</v>
      </c>
      <c r="L54" s="3" t="e">
        <f t="shared" si="0"/>
        <v>#REF!</v>
      </c>
    </row>
    <row r="55" spans="1:12" ht="15.75">
      <c r="A55" s="1"/>
      <c r="B55" s="2">
        <v>299</v>
      </c>
      <c r="C55" s="2" t="s">
        <v>542</v>
      </c>
      <c r="D55" s="2" t="s">
        <v>240</v>
      </c>
      <c r="E55" s="2" t="s">
        <v>543</v>
      </c>
      <c r="F55" s="2">
        <v>9931790031</v>
      </c>
      <c r="G55" s="2" t="s">
        <v>231</v>
      </c>
      <c r="H55" s="2" t="s">
        <v>165</v>
      </c>
      <c r="I55" s="11">
        <v>100</v>
      </c>
      <c r="J55" s="1"/>
      <c r="K55" s="17" t="e">
        <f>VLOOKUP(C55,'MASTER FILES'!$B$15:$K$338,18,0)</f>
        <v>#REF!</v>
      </c>
      <c r="L55" s="3" t="e">
        <f t="shared" si="0"/>
        <v>#REF!</v>
      </c>
    </row>
    <row r="56" spans="1:12" ht="15.75">
      <c r="A56" s="1"/>
      <c r="B56" s="2">
        <v>253</v>
      </c>
      <c r="C56" s="2" t="s">
        <v>709</v>
      </c>
      <c r="D56" s="2" t="s">
        <v>710</v>
      </c>
      <c r="E56" s="2"/>
      <c r="F56" s="2">
        <v>9102098454</v>
      </c>
      <c r="G56" s="2" t="s">
        <v>750</v>
      </c>
      <c r="H56" s="2" t="s">
        <v>165</v>
      </c>
      <c r="I56" s="11">
        <v>2450</v>
      </c>
      <c r="J56" s="1"/>
      <c r="K56" s="17" t="e">
        <f>VLOOKUP(C56,'MASTER FILES'!$B$15:$K$338,18,0)</f>
        <v>#N/A</v>
      </c>
      <c r="L56" s="3" t="e">
        <f t="shared" si="0"/>
        <v>#N/A</v>
      </c>
    </row>
    <row r="57" spans="1:12" ht="15.75">
      <c r="A57" s="1"/>
      <c r="B57" s="2">
        <v>280</v>
      </c>
      <c r="C57" s="2" t="s">
        <v>564</v>
      </c>
      <c r="D57" s="2" t="s">
        <v>306</v>
      </c>
      <c r="E57" s="2"/>
      <c r="F57" s="2">
        <v>7654142973</v>
      </c>
      <c r="G57" s="2" t="s">
        <v>307</v>
      </c>
      <c r="H57" s="2" t="s">
        <v>165</v>
      </c>
      <c r="I57" s="12">
        <v>9350</v>
      </c>
      <c r="J57" s="1"/>
      <c r="K57" s="17" t="e">
        <f>VLOOKUP(C57,'MASTER FILES'!$B$15:$K$338,18,0)</f>
        <v>#REF!</v>
      </c>
      <c r="L57" s="3" t="e">
        <f t="shared" si="0"/>
        <v>#REF!</v>
      </c>
    </row>
    <row r="58" spans="1:12" ht="15.75">
      <c r="A58" s="1"/>
      <c r="B58" s="15">
        <v>387</v>
      </c>
      <c r="C58" s="15" t="s">
        <v>565</v>
      </c>
      <c r="D58" s="15" t="s">
        <v>566</v>
      </c>
      <c r="E58" s="15"/>
      <c r="F58" s="15">
        <v>8084045424</v>
      </c>
      <c r="G58" s="15" t="s">
        <v>222</v>
      </c>
      <c r="H58" s="15" t="s">
        <v>165</v>
      </c>
      <c r="I58" s="16">
        <v>5025</v>
      </c>
      <c r="J58" s="1"/>
      <c r="K58" s="17" t="e">
        <f>VLOOKUP(C58,'MASTER FILES'!$B$15:$K$338,18,0)</f>
        <v>#REF!</v>
      </c>
      <c r="L58" s="3" t="e">
        <f t="shared" si="0"/>
        <v>#REF!</v>
      </c>
    </row>
    <row r="59" spans="1:12" ht="15.75">
      <c r="A59" s="1"/>
      <c r="B59" s="2">
        <v>292</v>
      </c>
      <c r="C59" s="2" t="s">
        <v>575</v>
      </c>
      <c r="D59" s="2" t="s">
        <v>576</v>
      </c>
      <c r="E59" s="2">
        <v>6207544346</v>
      </c>
      <c r="F59" s="2">
        <v>9934686927</v>
      </c>
      <c r="G59" s="2" t="s">
        <v>36</v>
      </c>
      <c r="H59" s="2" t="s">
        <v>165</v>
      </c>
      <c r="I59" s="12">
        <v>7200</v>
      </c>
      <c r="J59" s="1"/>
      <c r="K59" s="17" t="e">
        <f>VLOOKUP(C59,'MASTER FILES'!$B$15:$K$338,18,0)</f>
        <v>#REF!</v>
      </c>
      <c r="L59" s="3" t="e">
        <f t="shared" si="0"/>
        <v>#REF!</v>
      </c>
    </row>
    <row r="60" spans="1:12" ht="15.75">
      <c r="A60" s="1"/>
      <c r="B60" s="2">
        <v>370</v>
      </c>
      <c r="C60" s="2" t="s">
        <v>754</v>
      </c>
      <c r="D60" s="2" t="s">
        <v>755</v>
      </c>
      <c r="E60" s="2"/>
      <c r="F60" s="2">
        <v>7739310750</v>
      </c>
      <c r="G60" s="2" t="s">
        <v>703</v>
      </c>
      <c r="H60" s="2" t="s">
        <v>165</v>
      </c>
      <c r="I60" s="12">
        <v>10700</v>
      </c>
      <c r="J60" s="1"/>
      <c r="K60" s="17" t="e">
        <f>VLOOKUP(C60,'MASTER FILES'!$B$15:$K$338,18,0)</f>
        <v>#N/A</v>
      </c>
      <c r="L60" s="3" t="e">
        <f t="shared" si="0"/>
        <v>#N/A</v>
      </c>
    </row>
    <row r="61" spans="1:12" ht="15.75">
      <c r="A61" s="1"/>
      <c r="B61" s="2">
        <v>291</v>
      </c>
      <c r="C61" s="2" t="s">
        <v>595</v>
      </c>
      <c r="D61" s="2" t="s">
        <v>136</v>
      </c>
      <c r="E61" s="2"/>
      <c r="F61" s="2">
        <v>9931136587</v>
      </c>
      <c r="G61" s="2" t="s">
        <v>36</v>
      </c>
      <c r="H61" s="2" t="s">
        <v>514</v>
      </c>
      <c r="I61" s="12">
        <v>11200</v>
      </c>
      <c r="J61" s="1"/>
      <c r="K61" s="17" t="e">
        <f>VLOOKUP(C61,'MASTER FILES'!$B$15:$K$338,18,0)</f>
        <v>#REF!</v>
      </c>
      <c r="L61" s="3" t="e">
        <f t="shared" si="0"/>
        <v>#REF!</v>
      </c>
    </row>
    <row r="62" spans="1:12" ht="15.75">
      <c r="A62" s="1"/>
      <c r="B62" s="2">
        <v>232</v>
      </c>
      <c r="C62" s="2" t="s">
        <v>597</v>
      </c>
      <c r="D62" s="2" t="s">
        <v>598</v>
      </c>
      <c r="E62" s="2"/>
      <c r="F62" s="2">
        <v>9801776461</v>
      </c>
      <c r="G62" s="2" t="s">
        <v>100</v>
      </c>
      <c r="H62" s="2" t="s">
        <v>514</v>
      </c>
      <c r="I62" s="12">
        <v>50</v>
      </c>
      <c r="J62" s="1"/>
      <c r="K62" s="17" t="e">
        <f>VLOOKUP(C62,'MASTER FILES'!$B$15:$K$338,18,0)</f>
        <v>#REF!</v>
      </c>
      <c r="L62" s="3" t="e">
        <f t="shared" si="0"/>
        <v>#REF!</v>
      </c>
    </row>
    <row r="63" spans="1:12" ht="15.75">
      <c r="A63" s="1"/>
      <c r="B63" s="2">
        <v>258</v>
      </c>
      <c r="C63" s="2" t="s">
        <v>607</v>
      </c>
      <c r="D63" s="2" t="s">
        <v>608</v>
      </c>
      <c r="E63" s="2"/>
      <c r="F63" s="2">
        <v>9525140300</v>
      </c>
      <c r="G63" s="2" t="s">
        <v>42</v>
      </c>
      <c r="H63" s="2" t="s">
        <v>514</v>
      </c>
      <c r="I63" s="11">
        <v>1250</v>
      </c>
      <c r="J63" s="1"/>
      <c r="K63" s="17" t="e">
        <f>VLOOKUP(C63,'MASTER FILES'!$B$15:$K$338,18,0)</f>
        <v>#REF!</v>
      </c>
      <c r="L63" s="3" t="e">
        <f t="shared" si="0"/>
        <v>#REF!</v>
      </c>
    </row>
    <row r="64" spans="1:12" ht="15.75">
      <c r="A64" s="1"/>
      <c r="B64" s="2">
        <v>275</v>
      </c>
      <c r="C64" s="2" t="s">
        <v>717</v>
      </c>
      <c r="D64" s="2" t="s">
        <v>718</v>
      </c>
      <c r="E64" s="2"/>
      <c r="F64" s="2">
        <v>7654884610</v>
      </c>
      <c r="G64" s="2" t="s">
        <v>719</v>
      </c>
      <c r="H64" s="2" t="s">
        <v>514</v>
      </c>
      <c r="I64" s="12">
        <v>2450</v>
      </c>
      <c r="J64" s="1"/>
      <c r="K64" s="17" t="e">
        <f>VLOOKUP(C64,'MASTER FILES'!$B$15:$K$338,18,0)</f>
        <v>#N/A</v>
      </c>
      <c r="L64" s="3" t="e">
        <f t="shared" si="0"/>
        <v>#N/A</v>
      </c>
    </row>
    <row r="65" spans="1:12" ht="15.75">
      <c r="A65" s="1"/>
      <c r="B65" s="2">
        <v>454</v>
      </c>
      <c r="C65" s="2" t="s">
        <v>614</v>
      </c>
      <c r="D65" s="2" t="s">
        <v>338</v>
      </c>
      <c r="E65" s="2"/>
      <c r="F65" s="2">
        <v>9931064060</v>
      </c>
      <c r="G65" s="2" t="s">
        <v>287</v>
      </c>
      <c r="H65" s="2" t="s">
        <v>514</v>
      </c>
      <c r="I65" s="11">
        <v>1600</v>
      </c>
      <c r="J65" s="1"/>
      <c r="K65" s="17" t="e">
        <f>VLOOKUP(C65,'MASTER FILES'!$B$15:$K$338,18,0)</f>
        <v>#REF!</v>
      </c>
      <c r="L65" s="3" t="e">
        <f t="shared" si="0"/>
        <v>#REF!</v>
      </c>
    </row>
    <row r="66" spans="1:12" ht="15.75">
      <c r="A66" s="1"/>
      <c r="B66" s="2">
        <v>443</v>
      </c>
      <c r="C66" s="2" t="s">
        <v>756</v>
      </c>
      <c r="D66" s="2" t="s">
        <v>748</v>
      </c>
      <c r="E66" s="2">
        <v>6202795938</v>
      </c>
      <c r="F66" s="2">
        <v>7273899290</v>
      </c>
      <c r="G66" s="2" t="s">
        <v>42</v>
      </c>
      <c r="H66" s="2" t="s">
        <v>514</v>
      </c>
      <c r="I66" s="11">
        <v>2500</v>
      </c>
      <c r="J66" s="1"/>
      <c r="K66" s="17" t="e">
        <f>VLOOKUP(C66,'MASTER FILES'!$B$15:$K$338,18,0)</f>
        <v>#N/A</v>
      </c>
      <c r="L66" s="3" t="e">
        <f t="shared" si="0"/>
        <v>#N/A</v>
      </c>
    </row>
    <row r="67" spans="1:12" ht="15.75">
      <c r="A67" s="1"/>
      <c r="B67" s="2">
        <v>491</v>
      </c>
      <c r="C67" s="2" t="s">
        <v>720</v>
      </c>
      <c r="D67" s="2" t="s">
        <v>721</v>
      </c>
      <c r="E67" s="2"/>
      <c r="F67" s="2">
        <v>7260041824</v>
      </c>
      <c r="G67" s="2" t="s">
        <v>703</v>
      </c>
      <c r="H67" s="2" t="s">
        <v>514</v>
      </c>
      <c r="I67" s="11">
        <v>200</v>
      </c>
      <c r="J67" s="1"/>
      <c r="K67" s="17" t="e">
        <f>VLOOKUP(C67,'MASTER FILES'!$B$15:$K$338,18,0)</f>
        <v>#N/A</v>
      </c>
      <c r="L67" s="3" t="e">
        <f t="shared" si="0"/>
        <v>#N/A</v>
      </c>
    </row>
    <row r="68" spans="1:12" ht="15.75">
      <c r="A68" s="1"/>
      <c r="B68" s="2">
        <v>179</v>
      </c>
      <c r="C68" s="2" t="s">
        <v>627</v>
      </c>
      <c r="D68" s="2" t="s">
        <v>484</v>
      </c>
      <c r="E68" s="2"/>
      <c r="F68" s="2">
        <v>7779878497</v>
      </c>
      <c r="G68" s="2" t="s">
        <v>234</v>
      </c>
      <c r="H68" s="2" t="s">
        <v>514</v>
      </c>
      <c r="I68" s="12">
        <v>6700</v>
      </c>
      <c r="J68" s="1"/>
      <c r="K68" s="17" t="e">
        <f>VLOOKUP(C68,'MASTER FILES'!$B$15:$K$338,18,0)</f>
        <v>#REF!</v>
      </c>
      <c r="L68" s="3" t="e">
        <f t="shared" si="0"/>
        <v>#REF!</v>
      </c>
    </row>
    <row r="69" spans="1:12" ht="15.75">
      <c r="A69" s="1"/>
      <c r="B69" s="2">
        <v>311</v>
      </c>
      <c r="C69" s="2" t="s">
        <v>615</v>
      </c>
      <c r="D69" s="2" t="s">
        <v>757</v>
      </c>
      <c r="E69" s="2"/>
      <c r="F69" s="2">
        <v>9097883368</v>
      </c>
      <c r="G69" s="2" t="s">
        <v>115</v>
      </c>
      <c r="H69" s="2" t="s">
        <v>514</v>
      </c>
      <c r="I69" s="11">
        <v>3525</v>
      </c>
      <c r="J69" s="1"/>
      <c r="K69" s="17" t="e">
        <f>VLOOKUP(C69,'MASTER FILES'!$B$15:$K$338,18,0)</f>
        <v>#REF!</v>
      </c>
      <c r="L69" s="3" t="e">
        <f t="shared" si="0"/>
        <v>#REF!</v>
      </c>
    </row>
    <row r="70" spans="1:12" ht="15.75">
      <c r="A70" s="1"/>
      <c r="B70" s="7">
        <v>602</v>
      </c>
      <c r="C70" s="7" t="s">
        <v>758</v>
      </c>
      <c r="D70" s="7" t="s">
        <v>759</v>
      </c>
      <c r="E70" s="7"/>
      <c r="F70" s="2">
        <v>8825350592</v>
      </c>
      <c r="G70" s="7" t="s">
        <v>760</v>
      </c>
      <c r="H70" s="7" t="s">
        <v>514</v>
      </c>
      <c r="I70" s="12">
        <v>5500</v>
      </c>
      <c r="J70" s="1"/>
      <c r="K70" s="17" t="e">
        <f>VLOOKUP(C70,'MASTER FILES'!$B$15:$K$338,18,0)</f>
        <v>#N/A</v>
      </c>
      <c r="L70" s="3" t="e">
        <f t="shared" si="0"/>
        <v>#N/A</v>
      </c>
    </row>
    <row r="71" spans="1:12" ht="15.75">
      <c r="A71" s="1"/>
      <c r="B71" s="2">
        <v>563</v>
      </c>
      <c r="C71" s="2" t="s">
        <v>651</v>
      </c>
      <c r="D71" s="2" t="s">
        <v>562</v>
      </c>
      <c r="E71" s="2"/>
      <c r="F71" s="2">
        <v>9939491243</v>
      </c>
      <c r="G71" s="2" t="s">
        <v>563</v>
      </c>
      <c r="H71" s="2" t="s">
        <v>590</v>
      </c>
      <c r="I71" s="12">
        <v>1225</v>
      </c>
      <c r="J71" s="1"/>
      <c r="K71" s="17" t="e">
        <f>VLOOKUP(C71,'MASTER FILES'!$B$15:$K$338,18,0)</f>
        <v>#REF!</v>
      </c>
      <c r="L71" s="3" t="e">
        <f t="shared" si="0"/>
        <v>#REF!</v>
      </c>
    </row>
    <row r="72" spans="1:12" ht="15.75">
      <c r="A72" s="1"/>
      <c r="B72" s="2">
        <v>301</v>
      </c>
      <c r="C72" s="31" t="s">
        <v>637</v>
      </c>
      <c r="D72" s="2" t="s">
        <v>638</v>
      </c>
      <c r="E72" s="2">
        <v>9518183368</v>
      </c>
      <c r="F72" s="2">
        <v>7325069533</v>
      </c>
      <c r="G72" s="2" t="s">
        <v>324</v>
      </c>
      <c r="H72" s="2" t="s">
        <v>590</v>
      </c>
      <c r="I72" s="12">
        <v>6250</v>
      </c>
      <c r="J72" s="1"/>
      <c r="K72" s="17" t="e">
        <f>VLOOKUP(C72,'MASTER FILES'!$B$15:$K$338,18,0)</f>
        <v>#REF!</v>
      </c>
      <c r="L72" s="3" t="e">
        <f t="shared" si="0"/>
        <v>#REF!</v>
      </c>
    </row>
    <row r="73" spans="1:12" ht="15.75">
      <c r="A73" s="1"/>
      <c r="B73" s="2">
        <v>319</v>
      </c>
      <c r="C73" s="2" t="s">
        <v>639</v>
      </c>
      <c r="D73" s="2" t="s">
        <v>640</v>
      </c>
      <c r="E73" s="2"/>
      <c r="F73" s="2">
        <v>9973919705</v>
      </c>
      <c r="G73" s="2" t="s">
        <v>449</v>
      </c>
      <c r="H73" s="2" t="s">
        <v>590</v>
      </c>
      <c r="I73" s="12">
        <f>2650-2650</f>
        <v>0</v>
      </c>
      <c r="J73" s="1"/>
      <c r="K73" s="17" t="e">
        <f>VLOOKUP(C73,'MASTER FILES'!$B$15:$K$338,18,0)</f>
        <v>#REF!</v>
      </c>
      <c r="L73" s="3" t="e">
        <f t="shared" si="0"/>
        <v>#REF!</v>
      </c>
    </row>
    <row r="74" spans="1:12" ht="15.75">
      <c r="A74" s="1"/>
      <c r="B74" s="2">
        <v>360</v>
      </c>
      <c r="C74" s="2" t="s">
        <v>641</v>
      </c>
      <c r="D74" s="2" t="s">
        <v>761</v>
      </c>
      <c r="E74" s="2"/>
      <c r="F74" s="2">
        <v>9572112327</v>
      </c>
      <c r="G74" s="2" t="s">
        <v>275</v>
      </c>
      <c r="H74" s="2" t="s">
        <v>590</v>
      </c>
      <c r="I74" s="11">
        <v>2800</v>
      </c>
      <c r="J74" s="1"/>
      <c r="K74" s="17" t="e">
        <f>VLOOKUP(C74,'MASTER FILES'!$B$15:$K$338,18,0)</f>
        <v>#REF!</v>
      </c>
      <c r="L74" s="3" t="e">
        <f t="shared" si="0"/>
        <v>#REF!</v>
      </c>
    </row>
    <row r="75" spans="1:12" ht="15.75">
      <c r="A75" s="1"/>
      <c r="B75" s="2">
        <v>227</v>
      </c>
      <c r="C75" s="2" t="s">
        <v>648</v>
      </c>
      <c r="D75" s="2" t="s">
        <v>649</v>
      </c>
      <c r="E75" s="2"/>
      <c r="F75" s="2">
        <v>9939592130</v>
      </c>
      <c r="G75" s="2" t="s">
        <v>353</v>
      </c>
      <c r="H75" s="2" t="s">
        <v>590</v>
      </c>
      <c r="I75" s="12">
        <v>6800</v>
      </c>
      <c r="J75" s="1"/>
      <c r="K75" s="17" t="e">
        <f>VLOOKUP(C75,'MASTER FILES'!$B$15:$K$338,18,0)</f>
        <v>#REF!</v>
      </c>
      <c r="L75" s="3" t="e">
        <f t="shared" si="0"/>
        <v>#REF!</v>
      </c>
    </row>
    <row r="76" spans="1:12" ht="15.75">
      <c r="A76" s="1"/>
      <c r="B76" s="2">
        <v>295</v>
      </c>
      <c r="C76" s="2" t="s">
        <v>650</v>
      </c>
      <c r="D76" s="2" t="s">
        <v>136</v>
      </c>
      <c r="E76" s="2"/>
      <c r="F76" s="2">
        <v>9931136587</v>
      </c>
      <c r="G76" s="2" t="s">
        <v>36</v>
      </c>
      <c r="H76" s="2" t="s">
        <v>590</v>
      </c>
      <c r="I76" s="12">
        <v>11200</v>
      </c>
      <c r="J76" s="1"/>
      <c r="K76" s="17" t="e">
        <f>VLOOKUP(C76,'MASTER FILES'!$B$15:$K$338,18,0)</f>
        <v>#REF!</v>
      </c>
      <c r="L76" s="3" t="e">
        <f t="shared" si="0"/>
        <v>#REF!</v>
      </c>
    </row>
    <row r="77" spans="1:12" ht="15.75">
      <c r="A77" s="1"/>
      <c r="B77" s="2">
        <v>480</v>
      </c>
      <c r="C77" s="2" t="s">
        <v>657</v>
      </c>
      <c r="D77" s="2" t="s">
        <v>658</v>
      </c>
      <c r="E77" s="2">
        <v>6289111433</v>
      </c>
      <c r="F77" s="2">
        <v>9007186221</v>
      </c>
      <c r="G77" s="2" t="s">
        <v>299</v>
      </c>
      <c r="H77" s="2" t="s">
        <v>590</v>
      </c>
      <c r="I77" s="11">
        <v>2650</v>
      </c>
      <c r="J77" s="1"/>
      <c r="K77" s="17" t="e">
        <f>VLOOKUP(C77,'MASTER FILES'!$B$15:$K$338,18,0)</f>
        <v>#REF!</v>
      </c>
      <c r="L77" s="3" t="e">
        <f t="shared" si="0"/>
        <v>#REF!</v>
      </c>
    </row>
    <row r="78" spans="1:12" ht="15.75">
      <c r="A78" s="1"/>
      <c r="B78" s="2">
        <v>353</v>
      </c>
      <c r="C78" s="2" t="s">
        <v>660</v>
      </c>
      <c r="D78" s="2" t="s">
        <v>661</v>
      </c>
      <c r="E78" s="2"/>
      <c r="F78" s="2">
        <v>9852051255</v>
      </c>
      <c r="G78" s="2" t="s">
        <v>319</v>
      </c>
      <c r="H78" s="2" t="s">
        <v>590</v>
      </c>
      <c r="I78" s="11">
        <v>5425</v>
      </c>
      <c r="J78" s="1"/>
      <c r="K78" s="17" t="e">
        <f>VLOOKUP(C78,'MASTER FILES'!$B$15:$K$338,18,0)</f>
        <v>#REF!</v>
      </c>
      <c r="L78" s="3" t="e">
        <f t="shared" ref="L78:L103" si="1">I78-K78</f>
        <v>#REF!</v>
      </c>
    </row>
    <row r="79" spans="1:12" ht="15.75">
      <c r="A79" s="1"/>
      <c r="B79" s="2" t="s">
        <v>762</v>
      </c>
      <c r="C79" s="2" t="s">
        <v>662</v>
      </c>
      <c r="D79" s="2" t="s">
        <v>663</v>
      </c>
      <c r="E79" s="2"/>
      <c r="F79" s="2">
        <v>8987229322</v>
      </c>
      <c r="G79" s="2" t="s">
        <v>42</v>
      </c>
      <c r="H79" s="2" t="s">
        <v>590</v>
      </c>
      <c r="I79" s="11">
        <v>3750</v>
      </c>
      <c r="J79" s="1"/>
      <c r="K79" s="17" t="e">
        <f>VLOOKUP(C79,'MASTER FILES'!$B$15:$K$338,18,0)</f>
        <v>#REF!</v>
      </c>
      <c r="L79" s="3" t="e">
        <f t="shared" si="1"/>
        <v>#REF!</v>
      </c>
    </row>
    <row r="80" spans="1:12" ht="15.75">
      <c r="A80" s="1"/>
      <c r="B80" s="2">
        <v>293</v>
      </c>
      <c r="C80" s="2" t="s">
        <v>670</v>
      </c>
      <c r="D80" s="2" t="s">
        <v>671</v>
      </c>
      <c r="E80" s="2">
        <v>7761078338</v>
      </c>
      <c r="F80" s="2">
        <v>8084986507</v>
      </c>
      <c r="G80" s="2" t="s">
        <v>42</v>
      </c>
      <c r="H80" s="2" t="s">
        <v>590</v>
      </c>
      <c r="I80" s="11">
        <v>3750</v>
      </c>
      <c r="J80" s="1"/>
      <c r="K80" s="17" t="e">
        <f>VLOOKUP(C80,'MASTER FILES'!$B$15:$K$338,18,0)</f>
        <v>#REF!</v>
      </c>
      <c r="L80" s="3" t="e">
        <f t="shared" si="1"/>
        <v>#REF!</v>
      </c>
    </row>
    <row r="81" spans="1:12" ht="15.75">
      <c r="A81" s="1"/>
      <c r="B81" s="2">
        <v>477</v>
      </c>
      <c r="C81" s="2" t="s">
        <v>727</v>
      </c>
      <c r="D81" s="2" t="s">
        <v>763</v>
      </c>
      <c r="E81" s="2"/>
      <c r="F81" s="2">
        <v>9162981534</v>
      </c>
      <c r="G81" s="2" t="s">
        <v>703</v>
      </c>
      <c r="H81" s="2" t="s">
        <v>590</v>
      </c>
      <c r="I81" s="11">
        <v>5200</v>
      </c>
      <c r="J81" s="1"/>
      <c r="K81" s="17" t="e">
        <f>VLOOKUP(C81,'MASTER FILES'!$B$15:$K$338,18,0)</f>
        <v>#N/A</v>
      </c>
      <c r="L81" s="3" t="e">
        <f t="shared" si="1"/>
        <v>#N/A</v>
      </c>
    </row>
    <row r="82" spans="1:12" ht="15.75">
      <c r="A82" s="1"/>
      <c r="B82" s="2">
        <v>274</v>
      </c>
      <c r="C82" s="2" t="s">
        <v>728</v>
      </c>
      <c r="D82" s="2" t="s">
        <v>718</v>
      </c>
      <c r="E82" s="2"/>
      <c r="F82" s="2">
        <v>7654884610</v>
      </c>
      <c r="G82" s="2" t="s">
        <v>719</v>
      </c>
      <c r="H82" s="2" t="s">
        <v>590</v>
      </c>
      <c r="I82" s="12">
        <v>2450</v>
      </c>
      <c r="J82" s="1"/>
      <c r="K82" s="17" t="e">
        <f>VLOOKUP(C82,'MASTER FILES'!$B$15:$K$338,18,0)</f>
        <v>#N/A</v>
      </c>
      <c r="L82" s="3" t="e">
        <f t="shared" si="1"/>
        <v>#N/A</v>
      </c>
    </row>
    <row r="83" spans="1:12" ht="15.75">
      <c r="A83" s="1"/>
      <c r="B83" s="2">
        <v>288</v>
      </c>
      <c r="C83" s="2" t="s">
        <v>673</v>
      </c>
      <c r="D83" s="2" t="s">
        <v>494</v>
      </c>
      <c r="E83" s="2"/>
      <c r="F83" s="2">
        <v>8897760269</v>
      </c>
      <c r="G83" s="2" t="s">
        <v>275</v>
      </c>
      <c r="H83" s="2" t="s">
        <v>590</v>
      </c>
      <c r="I83" s="11">
        <v>2800</v>
      </c>
      <c r="J83" s="1"/>
      <c r="K83" s="17" t="e">
        <f>VLOOKUP(C83,'MASTER FILES'!$B$15:$K$338,18,0)</f>
        <v>#REF!</v>
      </c>
      <c r="L83" s="3" t="e">
        <f t="shared" si="1"/>
        <v>#REF!</v>
      </c>
    </row>
    <row r="84" spans="1:12" ht="15.75">
      <c r="A84" s="1"/>
      <c r="B84" s="2">
        <v>263</v>
      </c>
      <c r="C84" s="2" t="s">
        <v>764</v>
      </c>
      <c r="D84" s="2" t="s">
        <v>765</v>
      </c>
      <c r="E84" s="2"/>
      <c r="F84" s="2">
        <v>8002466207</v>
      </c>
      <c r="G84" s="2" t="s">
        <v>453</v>
      </c>
      <c r="H84" s="2" t="s">
        <v>590</v>
      </c>
      <c r="I84" s="11">
        <v>1375</v>
      </c>
      <c r="J84" s="1"/>
      <c r="K84" s="17" t="e">
        <f>VLOOKUP(C84,'MASTER FILES'!$B$15:$K$338,18,0)</f>
        <v>#N/A</v>
      </c>
      <c r="L84" s="3" t="e">
        <f t="shared" si="1"/>
        <v>#N/A</v>
      </c>
    </row>
    <row r="85" spans="1:12" ht="15.75">
      <c r="A85" s="1"/>
      <c r="B85" s="2">
        <v>502</v>
      </c>
      <c r="C85" s="2" t="s">
        <v>251</v>
      </c>
      <c r="D85" s="2" t="s">
        <v>252</v>
      </c>
      <c r="E85" s="2"/>
      <c r="F85" s="2">
        <v>9934816376</v>
      </c>
      <c r="G85" s="2" t="s">
        <v>42</v>
      </c>
      <c r="H85" s="2" t="s">
        <v>636</v>
      </c>
      <c r="I85" s="12">
        <v>1700</v>
      </c>
      <c r="J85" s="1"/>
      <c r="K85" s="17" t="e">
        <f>VLOOKUP(C85,'MASTER FILES'!$B$15:$K$338,18,0)</f>
        <v>#REF!</v>
      </c>
      <c r="L85" s="3" t="e">
        <f t="shared" si="1"/>
        <v>#REF!</v>
      </c>
    </row>
    <row r="86" spans="1:12" ht="15.75">
      <c r="A86" s="1"/>
      <c r="B86" s="2">
        <v>538</v>
      </c>
      <c r="C86" s="2" t="s">
        <v>258</v>
      </c>
      <c r="D86" s="2" t="s">
        <v>259</v>
      </c>
      <c r="E86" s="2"/>
      <c r="F86" s="2">
        <v>9560553954</v>
      </c>
      <c r="G86" s="2" t="s">
        <v>260</v>
      </c>
      <c r="H86" s="2" t="s">
        <v>636</v>
      </c>
      <c r="I86" s="11">
        <v>5250</v>
      </c>
      <c r="J86" s="1"/>
      <c r="K86" s="17" t="e">
        <f>VLOOKUP(C86,'MASTER FILES'!$B$15:$K$338,18,0)</f>
        <v>#REF!</v>
      </c>
      <c r="L86" s="3" t="e">
        <f t="shared" si="1"/>
        <v>#REF!</v>
      </c>
    </row>
    <row r="87" spans="1:12" ht="15.75">
      <c r="A87" s="1"/>
      <c r="B87" s="2">
        <v>476</v>
      </c>
      <c r="C87" s="2" t="s">
        <v>226</v>
      </c>
      <c r="D87" s="2" t="s">
        <v>227</v>
      </c>
      <c r="E87" s="2"/>
      <c r="F87" s="2">
        <v>9939602287</v>
      </c>
      <c r="G87" s="2" t="s">
        <v>228</v>
      </c>
      <c r="H87" s="2" t="s">
        <v>636</v>
      </c>
      <c r="I87" s="12">
        <v>3400</v>
      </c>
      <c r="J87" s="1"/>
      <c r="K87" s="17" t="e">
        <f>VLOOKUP(C87,'MASTER FILES'!$B$15:$K$338,18,0)</f>
        <v>#REF!</v>
      </c>
      <c r="L87" s="3" t="e">
        <f t="shared" si="1"/>
        <v>#REF!</v>
      </c>
    </row>
    <row r="88" spans="1:12" ht="15.75">
      <c r="A88" s="1"/>
      <c r="B88" s="2">
        <v>315</v>
      </c>
      <c r="C88" s="2" t="s">
        <v>766</v>
      </c>
      <c r="D88" s="2" t="s">
        <v>767</v>
      </c>
      <c r="E88" s="2"/>
      <c r="F88" s="2">
        <v>7301037228</v>
      </c>
      <c r="G88" s="2" t="s">
        <v>107</v>
      </c>
      <c r="H88" s="2" t="s">
        <v>636</v>
      </c>
      <c r="I88" s="11">
        <v>3025</v>
      </c>
      <c r="J88" s="1"/>
      <c r="K88" s="17" t="e">
        <f>VLOOKUP(C88,'MASTER FILES'!$B$15:$K$338,18,0)</f>
        <v>#N/A</v>
      </c>
      <c r="L88" s="3" t="e">
        <f t="shared" si="1"/>
        <v>#N/A</v>
      </c>
    </row>
    <row r="89" spans="1:12" ht="15.75">
      <c r="A89" s="1"/>
      <c r="B89" s="2">
        <v>320</v>
      </c>
      <c r="C89" s="2" t="s">
        <v>768</v>
      </c>
      <c r="D89" s="2" t="s">
        <v>769</v>
      </c>
      <c r="E89" s="2"/>
      <c r="F89" s="2">
        <v>9934737958</v>
      </c>
      <c r="G89" s="2" t="s">
        <v>770</v>
      </c>
      <c r="H89" s="2" t="s">
        <v>636</v>
      </c>
      <c r="I89" s="11">
        <v>1300</v>
      </c>
      <c r="J89" s="1"/>
      <c r="K89" s="17" t="e">
        <f>VLOOKUP(C89,'MASTER FILES'!$B$15:$K$338,18,0)</f>
        <v>#N/A</v>
      </c>
      <c r="L89" s="3" t="e">
        <f t="shared" si="1"/>
        <v>#N/A</v>
      </c>
    </row>
    <row r="90" spans="1:12" ht="15.75">
      <c r="A90" s="1"/>
      <c r="B90" s="2">
        <v>465</v>
      </c>
      <c r="C90" s="2" t="s">
        <v>771</v>
      </c>
      <c r="D90" s="2" t="s">
        <v>772</v>
      </c>
      <c r="E90" s="2"/>
      <c r="F90" s="2">
        <v>9804963813</v>
      </c>
      <c r="G90" s="2" t="s">
        <v>296</v>
      </c>
      <c r="H90" s="2" t="s">
        <v>636</v>
      </c>
      <c r="I90" s="11">
        <v>1700</v>
      </c>
      <c r="J90" s="1"/>
      <c r="K90" s="17" t="e">
        <f>VLOOKUP(C90,'MASTER FILES'!$B$15:$K$338,18,0)</f>
        <v>#N/A</v>
      </c>
      <c r="L90" s="3" t="e">
        <f t="shared" si="1"/>
        <v>#N/A</v>
      </c>
    </row>
    <row r="91" spans="1:12" ht="15.75">
      <c r="A91" s="1"/>
      <c r="B91" s="2">
        <v>290</v>
      </c>
      <c r="C91" s="2" t="s">
        <v>235</v>
      </c>
      <c r="D91" s="2" t="s">
        <v>757</v>
      </c>
      <c r="E91" s="2"/>
      <c r="F91" s="2">
        <v>9097883368</v>
      </c>
      <c r="G91" s="2" t="s">
        <v>115</v>
      </c>
      <c r="H91" s="2" t="s">
        <v>636</v>
      </c>
      <c r="I91" s="11">
        <v>3675</v>
      </c>
      <c r="J91" s="1"/>
      <c r="K91" s="17" t="e">
        <f>VLOOKUP(C91,'MASTER FILES'!$B$15:$K$338,18,0)</f>
        <v>#REF!</v>
      </c>
      <c r="L91" s="3" t="e">
        <f t="shared" si="1"/>
        <v>#REF!</v>
      </c>
    </row>
    <row r="92" spans="1:12" ht="15.75">
      <c r="A92" s="1"/>
      <c r="B92" s="2">
        <v>585</v>
      </c>
      <c r="C92" s="2" t="s">
        <v>263</v>
      </c>
      <c r="D92" s="2" t="s">
        <v>264</v>
      </c>
      <c r="E92" s="2"/>
      <c r="F92" s="2">
        <v>9572697646</v>
      </c>
      <c r="G92" s="2" t="s">
        <v>222</v>
      </c>
      <c r="H92" s="2" t="s">
        <v>636</v>
      </c>
      <c r="I92" s="11">
        <v>4050</v>
      </c>
      <c r="J92" s="1"/>
      <c r="K92" s="17" t="e">
        <f>VLOOKUP(C92,'MASTER FILES'!$B$15:$K$338,18,0)</f>
        <v>#REF!</v>
      </c>
      <c r="L92" s="3" t="e">
        <f t="shared" si="1"/>
        <v>#REF!</v>
      </c>
    </row>
    <row r="93" spans="1:12" ht="15.75">
      <c r="A93" s="1"/>
      <c r="B93" s="2">
        <v>593</v>
      </c>
      <c r="C93" s="2" t="s">
        <v>232</v>
      </c>
      <c r="D93" s="2" t="s">
        <v>233</v>
      </c>
      <c r="E93" s="2"/>
      <c r="F93" s="2">
        <v>9955821202</v>
      </c>
      <c r="G93" s="2" t="s">
        <v>234</v>
      </c>
      <c r="H93" s="2" t="s">
        <v>636</v>
      </c>
      <c r="I93" s="11">
        <v>100</v>
      </c>
      <c r="J93" s="1"/>
      <c r="K93" s="17" t="e">
        <f>VLOOKUP(C93,'MASTER FILES'!$B$15:$K$338,18,0)</f>
        <v>#REF!</v>
      </c>
      <c r="L93" s="3" t="e">
        <f t="shared" si="1"/>
        <v>#REF!</v>
      </c>
    </row>
    <row r="94" spans="1:12" ht="15.75">
      <c r="A94" s="1"/>
      <c r="B94" s="2">
        <v>349</v>
      </c>
      <c r="C94" s="40" t="s">
        <v>359</v>
      </c>
      <c r="D94" s="2" t="s">
        <v>685</v>
      </c>
      <c r="E94" s="2"/>
      <c r="F94" s="2">
        <v>9102859220</v>
      </c>
      <c r="G94" s="2" t="s">
        <v>360</v>
      </c>
      <c r="H94" s="2" t="s">
        <v>223</v>
      </c>
      <c r="I94" s="11">
        <v>4350</v>
      </c>
      <c r="J94" s="1" t="s">
        <v>773</v>
      </c>
      <c r="K94" s="17"/>
    </row>
    <row r="95" spans="1:12" ht="15.75">
      <c r="A95" s="1"/>
      <c r="B95" s="2">
        <v>346</v>
      </c>
      <c r="C95" s="2" t="s">
        <v>273</v>
      </c>
      <c r="D95" s="2" t="s">
        <v>274</v>
      </c>
      <c r="E95" s="2"/>
      <c r="F95" s="2">
        <v>9546925260</v>
      </c>
      <c r="G95" s="2" t="s">
        <v>275</v>
      </c>
      <c r="H95" s="2" t="s">
        <v>223</v>
      </c>
      <c r="I95" s="11">
        <v>1700</v>
      </c>
      <c r="J95" s="1"/>
      <c r="K95" s="17" t="e">
        <f>VLOOKUP(C95,'MASTER FILES'!$B$15:$K$338,18,0)</f>
        <v>#REF!</v>
      </c>
      <c r="L95" s="3" t="e">
        <f t="shared" si="1"/>
        <v>#REF!</v>
      </c>
    </row>
    <row r="96" spans="1:12" ht="15.75">
      <c r="A96" s="1"/>
      <c r="B96" s="2">
        <v>428</v>
      </c>
      <c r="C96" s="2" t="s">
        <v>280</v>
      </c>
      <c r="D96" s="2" t="s">
        <v>281</v>
      </c>
      <c r="E96" s="2"/>
      <c r="F96" s="2">
        <v>7783890497</v>
      </c>
      <c r="G96" s="2" t="s">
        <v>42</v>
      </c>
      <c r="H96" s="2" t="s">
        <v>223</v>
      </c>
      <c r="I96" s="11">
        <v>1300</v>
      </c>
      <c r="J96" s="1"/>
      <c r="K96" s="17" t="e">
        <f>VLOOKUP(C96,'MASTER FILES'!$B$15:$K$338,18,0)</f>
        <v>#REF!</v>
      </c>
      <c r="L96" s="3" t="e">
        <f t="shared" si="1"/>
        <v>#REF!</v>
      </c>
    </row>
    <row r="97" spans="1:12" ht="15.75">
      <c r="A97" s="1"/>
      <c r="B97" s="2">
        <v>459</v>
      </c>
      <c r="C97" s="2" t="s">
        <v>292</v>
      </c>
      <c r="D97" s="2" t="s">
        <v>293</v>
      </c>
      <c r="E97" s="2"/>
      <c r="F97" s="2">
        <v>9155412872</v>
      </c>
      <c r="G97" s="2" t="s">
        <v>42</v>
      </c>
      <c r="H97" s="2" t="s">
        <v>223</v>
      </c>
      <c r="I97" s="12">
        <v>9500</v>
      </c>
      <c r="J97" s="1"/>
      <c r="K97" s="17" t="e">
        <f>VLOOKUP(C97,'MASTER FILES'!$B$15:$K$338,18,0)</f>
        <v>#REF!</v>
      </c>
      <c r="L97" s="3" t="e">
        <f t="shared" si="1"/>
        <v>#REF!</v>
      </c>
    </row>
    <row r="98" spans="1:12" ht="15.75">
      <c r="A98" s="1"/>
      <c r="B98" s="2">
        <v>359</v>
      </c>
      <c r="C98" s="2" t="s">
        <v>303</v>
      </c>
      <c r="D98" s="2" t="s">
        <v>304</v>
      </c>
      <c r="E98" s="2">
        <v>7979832370</v>
      </c>
      <c r="F98" s="2">
        <v>9955420932</v>
      </c>
      <c r="G98" s="2" t="s">
        <v>231</v>
      </c>
      <c r="H98" s="2" t="s">
        <v>223</v>
      </c>
      <c r="I98" s="12">
        <v>9650</v>
      </c>
      <c r="J98" s="1"/>
      <c r="K98" s="17" t="e">
        <f>VLOOKUP(C98,'MASTER FILES'!$B$15:$K$338,18,0)</f>
        <v>#REF!</v>
      </c>
      <c r="L98" s="3" t="e">
        <f t="shared" si="1"/>
        <v>#REF!</v>
      </c>
    </row>
    <row r="99" spans="1:12" ht="15.75">
      <c r="A99" s="1"/>
      <c r="B99" s="2">
        <v>279</v>
      </c>
      <c r="C99" s="2" t="s">
        <v>305</v>
      </c>
      <c r="D99" s="2" t="s">
        <v>306</v>
      </c>
      <c r="E99" s="2"/>
      <c r="F99" s="2">
        <v>7654142973</v>
      </c>
      <c r="G99" s="2" t="s">
        <v>307</v>
      </c>
      <c r="H99" s="2" t="s">
        <v>223</v>
      </c>
      <c r="I99" s="12">
        <v>9600</v>
      </c>
      <c r="J99" s="1"/>
      <c r="K99" s="17" t="e">
        <f>VLOOKUP(C99,'MASTER FILES'!$B$15:$K$338,18,0)</f>
        <v>#REF!</v>
      </c>
      <c r="L99" s="3" t="e">
        <f t="shared" si="1"/>
        <v>#REF!</v>
      </c>
    </row>
    <row r="100" spans="1:12" ht="15.75">
      <c r="A100" s="1"/>
      <c r="B100" s="2">
        <v>240</v>
      </c>
      <c r="C100" s="2" t="s">
        <v>308</v>
      </c>
      <c r="D100" s="2" t="s">
        <v>309</v>
      </c>
      <c r="E100" s="2"/>
      <c r="F100" s="2">
        <v>8895963422</v>
      </c>
      <c r="G100" s="2" t="s">
        <v>36</v>
      </c>
      <c r="H100" s="2" t="s">
        <v>223</v>
      </c>
      <c r="I100" s="12">
        <v>1700</v>
      </c>
      <c r="J100" s="1"/>
      <c r="K100" s="17" t="e">
        <f>VLOOKUP(C100,'MASTER FILES'!$B$15:$K$338,18,0)</f>
        <v>#REF!</v>
      </c>
      <c r="L100" s="3" t="e">
        <f t="shared" si="1"/>
        <v>#REF!</v>
      </c>
    </row>
    <row r="101" spans="1:12" ht="15.75">
      <c r="A101" s="1"/>
      <c r="B101" s="2">
        <v>178</v>
      </c>
      <c r="C101" s="2" t="s">
        <v>335</v>
      </c>
      <c r="D101" s="2" t="s">
        <v>336</v>
      </c>
      <c r="E101" s="2"/>
      <c r="F101" s="2">
        <v>9939919368</v>
      </c>
      <c r="G101" s="2" t="s">
        <v>100</v>
      </c>
      <c r="H101" s="2" t="s">
        <v>272</v>
      </c>
      <c r="I101" s="11">
        <v>3975</v>
      </c>
      <c r="J101" s="1"/>
      <c r="K101" s="17" t="e">
        <f>VLOOKUP(C101,'MASTER FILES'!$B$15:$K$338,18,0)</f>
        <v>#REF!</v>
      </c>
      <c r="L101" s="3" t="e">
        <f t="shared" si="1"/>
        <v>#REF!</v>
      </c>
    </row>
    <row r="102" spans="1:12" ht="15.75">
      <c r="A102" s="1"/>
      <c r="B102" s="2">
        <v>453</v>
      </c>
      <c r="C102" s="2" t="s">
        <v>337</v>
      </c>
      <c r="D102" s="2" t="s">
        <v>338</v>
      </c>
      <c r="E102" s="2"/>
      <c r="F102" s="2">
        <v>9931064060</v>
      </c>
      <c r="G102" s="2" t="s">
        <v>287</v>
      </c>
      <c r="H102" s="2" t="s">
        <v>272</v>
      </c>
      <c r="I102" s="11">
        <v>1700</v>
      </c>
      <c r="J102" s="1"/>
      <c r="K102" s="17" t="e">
        <f>VLOOKUP(C102,'MASTER FILES'!$B$15:$K$338,18,0)</f>
        <v>#REF!</v>
      </c>
      <c r="L102" s="3" t="e">
        <f t="shared" si="1"/>
        <v>#REF!</v>
      </c>
    </row>
    <row r="103" spans="1:12" ht="15.75">
      <c r="A103" s="1"/>
      <c r="B103" s="2">
        <v>604</v>
      </c>
      <c r="C103" s="2" t="s">
        <v>444</v>
      </c>
      <c r="D103" s="2" t="s">
        <v>774</v>
      </c>
      <c r="E103" s="2" t="s">
        <v>35</v>
      </c>
      <c r="F103" s="2">
        <v>7667045209</v>
      </c>
      <c r="G103" s="2" t="s">
        <v>446</v>
      </c>
      <c r="H103" s="2" t="s">
        <v>67</v>
      </c>
      <c r="I103" s="11">
        <v>3750</v>
      </c>
      <c r="J103" s="1"/>
      <c r="K103" s="17" t="e">
        <f>VLOOKUP(C103,'MASTER FILES'!$B$15:$K$338,18,0)</f>
        <v>#REF!</v>
      </c>
      <c r="L103" s="3" t="e">
        <f t="shared" si="1"/>
        <v>#REF!</v>
      </c>
    </row>
    <row r="105" spans="1:12" s="1" customFormat="1" ht="15.75">
      <c r="A105" s="1" t="s">
        <v>773</v>
      </c>
      <c r="B105" s="2">
        <v>524</v>
      </c>
      <c r="C105" s="2" t="s">
        <v>775</v>
      </c>
      <c r="D105" s="2" t="s">
        <v>776</v>
      </c>
      <c r="E105" s="2"/>
      <c r="F105" s="2">
        <v>9910055838</v>
      </c>
      <c r="G105" s="2" t="s">
        <v>770</v>
      </c>
      <c r="H105" s="2" t="s">
        <v>18</v>
      </c>
      <c r="I105" s="12">
        <v>7650</v>
      </c>
      <c r="J105" s="1" t="s">
        <v>773</v>
      </c>
      <c r="K105" s="17" t="e">
        <f>VLOOKUP(C105,'MASTER FILES'!$B$15:$K$338,18,0)</f>
        <v>#N/A</v>
      </c>
      <c r="L105" s="17" t="e">
        <f>I105-K105</f>
        <v>#N/A</v>
      </c>
    </row>
    <row r="106" spans="1:12" ht="15.75">
      <c r="A106" s="1" t="s">
        <v>773</v>
      </c>
      <c r="B106" s="2">
        <v>581</v>
      </c>
      <c r="C106" s="2" t="s">
        <v>777</v>
      </c>
      <c r="D106" s="2" t="s">
        <v>778</v>
      </c>
      <c r="E106" s="2"/>
      <c r="F106" s="2">
        <v>8521229089</v>
      </c>
      <c r="G106" s="2" t="s">
        <v>296</v>
      </c>
      <c r="H106" s="2" t="s">
        <v>18</v>
      </c>
      <c r="I106" s="11">
        <v>3450</v>
      </c>
      <c r="J106" s="1" t="s">
        <v>773</v>
      </c>
      <c r="K106" s="17"/>
    </row>
    <row r="107" spans="1:12" ht="15.75">
      <c r="A107" s="1" t="s">
        <v>773</v>
      </c>
      <c r="B107" s="2">
        <v>250</v>
      </c>
      <c r="C107" s="2" t="s">
        <v>779</v>
      </c>
      <c r="D107" s="2" t="s">
        <v>780</v>
      </c>
      <c r="E107" s="2"/>
      <c r="F107" s="2">
        <v>9097971430</v>
      </c>
      <c r="G107" s="2" t="s">
        <v>299</v>
      </c>
      <c r="H107" s="2" t="s">
        <v>67</v>
      </c>
      <c r="I107" s="11">
        <v>1925</v>
      </c>
      <c r="J107" s="1" t="s">
        <v>773</v>
      </c>
      <c r="K107" s="17"/>
    </row>
    <row r="108" spans="1:12" ht="15.75">
      <c r="A108" s="1" t="s">
        <v>773</v>
      </c>
      <c r="B108" s="2">
        <v>313</v>
      </c>
      <c r="C108" s="2" t="s">
        <v>187</v>
      </c>
      <c r="D108" s="2" t="s">
        <v>781</v>
      </c>
      <c r="E108" s="2"/>
      <c r="F108" s="2">
        <v>9097102335</v>
      </c>
      <c r="G108" s="2" t="s">
        <v>115</v>
      </c>
      <c r="H108" s="2" t="s">
        <v>122</v>
      </c>
      <c r="I108" s="12">
        <v>5375</v>
      </c>
      <c r="J108" s="1" t="s">
        <v>773</v>
      </c>
      <c r="K108" s="17"/>
    </row>
    <row r="109" spans="1:12" ht="15.75">
      <c r="A109" s="1" t="s">
        <v>773</v>
      </c>
      <c r="B109" s="2">
        <v>309</v>
      </c>
      <c r="C109" s="2" t="s">
        <v>782</v>
      </c>
      <c r="D109" s="2" t="s">
        <v>783</v>
      </c>
      <c r="E109" s="2"/>
      <c r="F109" s="2">
        <v>9560341843</v>
      </c>
      <c r="G109" s="2" t="s">
        <v>703</v>
      </c>
      <c r="H109" s="2" t="s">
        <v>122</v>
      </c>
      <c r="I109" s="12">
        <v>3500</v>
      </c>
      <c r="J109" s="1" t="s">
        <v>773</v>
      </c>
      <c r="K109" s="17"/>
    </row>
    <row r="110" spans="1:12" ht="15.75">
      <c r="A110" s="1" t="s">
        <v>773</v>
      </c>
      <c r="B110" s="2">
        <v>427</v>
      </c>
      <c r="C110" s="2" t="s">
        <v>784</v>
      </c>
      <c r="D110" s="2" t="s">
        <v>785</v>
      </c>
      <c r="E110" s="2"/>
      <c r="F110" s="2">
        <v>8002266845</v>
      </c>
      <c r="G110" s="2" t="s">
        <v>753</v>
      </c>
      <c r="H110" s="7" t="s">
        <v>122</v>
      </c>
      <c r="I110" s="12">
        <v>3975</v>
      </c>
      <c r="J110" s="1" t="s">
        <v>773</v>
      </c>
      <c r="K110" s="17"/>
    </row>
    <row r="111" spans="1:12" ht="15.75">
      <c r="A111" s="1" t="s">
        <v>773</v>
      </c>
      <c r="B111" s="2">
        <v>246</v>
      </c>
      <c r="C111" s="2" t="s">
        <v>786</v>
      </c>
      <c r="D111" s="2" t="s">
        <v>787</v>
      </c>
      <c r="E111" s="2">
        <v>7255457005</v>
      </c>
      <c r="F111" s="2">
        <v>9523319109</v>
      </c>
      <c r="G111" s="2" t="s">
        <v>307</v>
      </c>
      <c r="H111" s="2" t="s">
        <v>165</v>
      </c>
      <c r="I111" s="12">
        <v>18800</v>
      </c>
      <c r="J111" s="1" t="s">
        <v>773</v>
      </c>
      <c r="K111" s="17"/>
    </row>
    <row r="112" spans="1:12" ht="15.75">
      <c r="A112" s="1" t="s">
        <v>773</v>
      </c>
      <c r="B112" s="2">
        <v>452</v>
      </c>
      <c r="C112" s="2" t="s">
        <v>788</v>
      </c>
      <c r="D112" s="2" t="s">
        <v>736</v>
      </c>
      <c r="E112" s="2"/>
      <c r="F112" s="2">
        <v>9801368002</v>
      </c>
      <c r="G112" s="2" t="s">
        <v>453</v>
      </c>
      <c r="H112" s="2" t="s">
        <v>165</v>
      </c>
      <c r="I112" s="12">
        <v>11525</v>
      </c>
      <c r="J112" s="1" t="s">
        <v>773</v>
      </c>
      <c r="K112" s="17"/>
    </row>
    <row r="113" spans="1:11" ht="15.75">
      <c r="A113" s="1" t="s">
        <v>773</v>
      </c>
      <c r="B113" s="2">
        <v>326</v>
      </c>
      <c r="C113" s="2" t="s">
        <v>255</v>
      </c>
      <c r="D113" s="2" t="s">
        <v>789</v>
      </c>
      <c r="E113" s="2"/>
      <c r="F113" s="2">
        <v>7759989101</v>
      </c>
      <c r="G113" s="2" t="s">
        <v>110</v>
      </c>
      <c r="H113" s="2" t="s">
        <v>514</v>
      </c>
      <c r="I113" s="11">
        <v>2775</v>
      </c>
      <c r="J113" s="1" t="s">
        <v>773</v>
      </c>
      <c r="K113" s="17"/>
    </row>
    <row r="114" spans="1:11" ht="15.75">
      <c r="A114" s="1" t="s">
        <v>773</v>
      </c>
      <c r="B114" s="2">
        <v>264</v>
      </c>
      <c r="C114" s="2" t="s">
        <v>790</v>
      </c>
      <c r="D114" s="2" t="s">
        <v>765</v>
      </c>
      <c r="E114" s="2"/>
      <c r="F114" s="2">
        <v>8002466207</v>
      </c>
      <c r="G114" s="2" t="s">
        <v>453</v>
      </c>
      <c r="H114" s="2" t="s">
        <v>514</v>
      </c>
      <c r="I114" s="11">
        <v>1375</v>
      </c>
      <c r="J114" s="1" t="s">
        <v>773</v>
      </c>
      <c r="K114" s="17"/>
    </row>
    <row r="115" spans="1:11" ht="15.75">
      <c r="A115" s="1" t="s">
        <v>773</v>
      </c>
      <c r="B115" s="2">
        <v>392</v>
      </c>
      <c r="C115" s="2" t="s">
        <v>791</v>
      </c>
      <c r="D115" s="2" t="s">
        <v>792</v>
      </c>
      <c r="E115" s="2"/>
      <c r="F115" s="2">
        <v>8084981007</v>
      </c>
      <c r="G115" s="2" t="s">
        <v>446</v>
      </c>
      <c r="H115" s="2" t="s">
        <v>514</v>
      </c>
      <c r="I115" s="12">
        <v>10600</v>
      </c>
      <c r="J115" s="1" t="s">
        <v>773</v>
      </c>
      <c r="K115" s="17"/>
    </row>
    <row r="116" spans="1:11" ht="15.75">
      <c r="A116" s="1" t="s">
        <v>773</v>
      </c>
      <c r="B116" s="2">
        <v>247</v>
      </c>
      <c r="C116" s="2" t="s">
        <v>793</v>
      </c>
      <c r="D116" s="2" t="s">
        <v>780</v>
      </c>
      <c r="E116" s="2"/>
      <c r="F116" s="2">
        <v>9097971430</v>
      </c>
      <c r="G116" s="2" t="s">
        <v>299</v>
      </c>
      <c r="H116" s="2" t="s">
        <v>514</v>
      </c>
      <c r="I116" s="11">
        <v>2025</v>
      </c>
      <c r="J116" s="1" t="s">
        <v>773</v>
      </c>
      <c r="K116" s="17"/>
    </row>
    <row r="117" spans="1:11" ht="15.75">
      <c r="A117" s="1" t="s">
        <v>773</v>
      </c>
      <c r="B117" s="2">
        <v>243</v>
      </c>
      <c r="C117" s="2" t="s">
        <v>794</v>
      </c>
      <c r="D117" s="2" t="s">
        <v>795</v>
      </c>
      <c r="E117" s="2"/>
      <c r="F117" s="2">
        <v>9097713473</v>
      </c>
      <c r="G117" s="2" t="s">
        <v>183</v>
      </c>
      <c r="H117" s="2" t="s">
        <v>590</v>
      </c>
      <c r="I117" s="11">
        <v>300</v>
      </c>
      <c r="J117" s="1" t="s">
        <v>773</v>
      </c>
      <c r="K117" s="17"/>
    </row>
    <row r="118" spans="1:11" ht="15.75">
      <c r="A118" s="1" t="s">
        <v>773</v>
      </c>
      <c r="B118" s="2">
        <v>485</v>
      </c>
      <c r="C118" s="2" t="s">
        <v>796</v>
      </c>
      <c r="D118" s="2" t="s">
        <v>785</v>
      </c>
      <c r="E118" s="2"/>
      <c r="F118" s="2">
        <v>8002266845</v>
      </c>
      <c r="G118" s="2" t="s">
        <v>753</v>
      </c>
      <c r="H118" s="2" t="s">
        <v>590</v>
      </c>
      <c r="I118" s="12">
        <v>2975</v>
      </c>
      <c r="J118" s="1" t="s">
        <v>773</v>
      </c>
      <c r="K118" s="17"/>
    </row>
    <row r="119" spans="1:11" ht="15.75">
      <c r="A119" s="1" t="s">
        <v>773</v>
      </c>
      <c r="B119" s="2">
        <v>249</v>
      </c>
      <c r="C119" s="2" t="s">
        <v>797</v>
      </c>
      <c r="D119" s="2" t="s">
        <v>795</v>
      </c>
      <c r="E119" s="2"/>
      <c r="F119" s="2">
        <v>9097713473</v>
      </c>
      <c r="G119" s="2" t="s">
        <v>183</v>
      </c>
      <c r="H119" s="2" t="s">
        <v>223</v>
      </c>
      <c r="I119" s="11">
        <v>300</v>
      </c>
      <c r="J119" s="1" t="s">
        <v>773</v>
      </c>
      <c r="K119" s="17"/>
    </row>
    <row r="120" spans="1:11" ht="15.75">
      <c r="A120" s="1" t="s">
        <v>773</v>
      </c>
      <c r="B120" s="2">
        <v>314</v>
      </c>
      <c r="C120" s="2" t="s">
        <v>320</v>
      </c>
      <c r="D120" s="2" t="s">
        <v>781</v>
      </c>
      <c r="E120" s="2"/>
      <c r="F120" s="2">
        <v>9097102335</v>
      </c>
      <c r="G120" s="2" t="s">
        <v>115</v>
      </c>
      <c r="H120" s="2" t="s">
        <v>223</v>
      </c>
      <c r="I120" s="12">
        <v>6125</v>
      </c>
      <c r="J120" s="1" t="s">
        <v>773</v>
      </c>
      <c r="K120" s="17"/>
    </row>
    <row r="121" spans="1:11" ht="15.75">
      <c r="A121" s="1" t="s">
        <v>773</v>
      </c>
      <c r="B121" s="2">
        <v>330</v>
      </c>
      <c r="C121" s="2" t="s">
        <v>798</v>
      </c>
      <c r="D121" s="2" t="s">
        <v>799</v>
      </c>
      <c r="E121" s="2"/>
      <c r="F121" s="2">
        <v>9852697231</v>
      </c>
      <c r="G121" s="2" t="s">
        <v>183</v>
      </c>
      <c r="H121" s="2" t="s">
        <v>272</v>
      </c>
      <c r="I121" s="11">
        <v>300</v>
      </c>
      <c r="J121" s="1" t="s">
        <v>773</v>
      </c>
      <c r="K121" s="17"/>
    </row>
    <row r="146" spans="2:4">
      <c r="B146" s="2" t="s">
        <v>71</v>
      </c>
      <c r="C146">
        <v>5000</v>
      </c>
      <c r="D146" t="e">
        <f>VLOOKUP(B146,#REF!,12,0)</f>
        <v>#REF!</v>
      </c>
    </row>
    <row r="147" spans="2:4">
      <c r="B147" s="2" t="s">
        <v>408</v>
      </c>
      <c r="C147">
        <v>0</v>
      </c>
      <c r="D147" t="e">
        <f>VLOOKUP(B147,#REF!,12,0)</f>
        <v>#REF!</v>
      </c>
    </row>
    <row r="148" spans="2:4">
      <c r="B148" s="2" t="s">
        <v>743</v>
      </c>
      <c r="C148">
        <v>0</v>
      </c>
      <c r="D148" t="e">
        <f>VLOOKUP(B148,#REF!,12,0)</f>
        <v>#REF!</v>
      </c>
    </row>
    <row r="149" spans="2:4">
      <c r="B149" s="2" t="s">
        <v>75</v>
      </c>
      <c r="C149">
        <v>5025</v>
      </c>
      <c r="D149" t="e">
        <f>VLOOKUP(B149,#REF!,12,0)</f>
        <v>#REF!</v>
      </c>
    </row>
    <row r="150" spans="2:4">
      <c r="B150" s="2" t="s">
        <v>420</v>
      </c>
      <c r="C150">
        <v>0</v>
      </c>
      <c r="D150" t="e">
        <f>VLOOKUP(B150,#REF!,12,0)</f>
        <v>#REF!</v>
      </c>
    </row>
    <row r="151" spans="2:4">
      <c r="B151" s="2" t="s">
        <v>101</v>
      </c>
      <c r="C151">
        <v>0</v>
      </c>
      <c r="D151" t="e">
        <f>VLOOKUP(B151,#REF!,12,0)</f>
        <v>#REF!</v>
      </c>
    </row>
    <row r="152" spans="2:4">
      <c r="B152" s="2" t="s">
        <v>410</v>
      </c>
      <c r="C152">
        <v>0</v>
      </c>
      <c r="D152" t="e">
        <f>VLOOKUP(B152,#REF!,12,0)</f>
        <v>#REF!</v>
      </c>
    </row>
    <row r="153" spans="2:4">
      <c r="B153" s="2" t="s">
        <v>416</v>
      </c>
      <c r="D153" t="e">
        <f>VLOOKUP(B153,#REF!,12,0)</f>
        <v>#REF!</v>
      </c>
    </row>
    <row r="154" spans="2:4">
      <c r="B154" s="2" t="s">
        <v>64</v>
      </c>
      <c r="D154" t="e">
        <f>VLOOKUP(B154,#REF!,12,0)</f>
        <v>#REF!</v>
      </c>
    </row>
    <row r="155" spans="2:4">
      <c r="B155" s="2" t="s">
        <v>70</v>
      </c>
      <c r="D155" t="e">
        <f>VLOOKUP(B155,#REF!,12,0)</f>
        <v>#REF!</v>
      </c>
    </row>
    <row r="156" spans="2:4">
      <c r="B156" s="2" t="s">
        <v>105</v>
      </c>
      <c r="D156" t="e">
        <f>VLOOKUP(B156,#REF!,12,0)</f>
        <v>#REF!</v>
      </c>
    </row>
    <row r="157" spans="2:4">
      <c r="B157" s="2" t="s">
        <v>68</v>
      </c>
      <c r="D157" t="e">
        <f>VLOOKUP(B157,#REF!,12,0)</f>
        <v>#REF!</v>
      </c>
    </row>
    <row r="158" spans="2:4">
      <c r="B158" s="2" t="s">
        <v>418</v>
      </c>
      <c r="D158" t="e">
        <f>VLOOKUP(B158,#REF!,12,0)</f>
        <v>#REF!</v>
      </c>
    </row>
    <row r="159" spans="2:4">
      <c r="B159" s="2" t="s">
        <v>696</v>
      </c>
      <c r="D159" t="e">
        <f>VLOOKUP(B159,#REF!,12,0)</f>
        <v>#REF!</v>
      </c>
    </row>
    <row r="160" spans="2:4">
      <c r="B160" s="2" t="s">
        <v>404</v>
      </c>
      <c r="D160" t="e">
        <f>VLOOKUP(B160,#REF!,12,0)</f>
        <v>#REF!</v>
      </c>
    </row>
    <row r="161" spans="2:4">
      <c r="B161" s="2" t="s">
        <v>401</v>
      </c>
      <c r="D161" t="e">
        <f>VLOOKUP(B161,#REF!,12,0)</f>
        <v>#REF!</v>
      </c>
    </row>
    <row r="162" spans="2:4">
      <c r="B162" s="2" t="s">
        <v>406</v>
      </c>
      <c r="D162" t="e">
        <f>VLOOKUP(B162,#REF!,12,0)</f>
        <v>#REF!</v>
      </c>
    </row>
    <row r="163" spans="2:4">
      <c r="B163" s="2" t="s">
        <v>103</v>
      </c>
      <c r="D163" t="e">
        <f>VLOOKUP(B163,#REF!,12,0)</f>
        <v>#REF!</v>
      </c>
    </row>
    <row r="164" spans="2:4">
      <c r="B164" s="2" t="s">
        <v>398</v>
      </c>
      <c r="D164" t="e">
        <f>VLOOKUP(B164,#REF!,12,0)</f>
        <v>#REF!</v>
      </c>
    </row>
    <row r="165" spans="2:4">
      <c r="B165" s="2" t="s">
        <v>93</v>
      </c>
      <c r="D165" t="e">
        <f>VLOOKUP(B165,#REF!,12,0)</f>
        <v>#REF!</v>
      </c>
    </row>
    <row r="281" spans="2:8">
      <c r="B281">
        <v>609</v>
      </c>
      <c r="C281" t="s">
        <v>707</v>
      </c>
      <c r="D281" t="s">
        <v>708</v>
      </c>
      <c r="E281">
        <v>9162064821</v>
      </c>
      <c r="G281" t="s">
        <v>800</v>
      </c>
    </row>
    <row r="282" spans="2:8">
      <c r="B282">
        <v>610</v>
      </c>
      <c r="C282" t="s">
        <v>735</v>
      </c>
      <c r="D282" t="s">
        <v>736</v>
      </c>
      <c r="E282">
        <v>9801978593</v>
      </c>
      <c r="G282" t="s">
        <v>737</v>
      </c>
    </row>
    <row r="283" spans="2:8">
      <c r="B283">
        <v>611</v>
      </c>
      <c r="C283" t="s">
        <v>603</v>
      </c>
      <c r="D283" t="s">
        <v>462</v>
      </c>
      <c r="E283">
        <v>9955193925</v>
      </c>
      <c r="G283" t="s">
        <v>801</v>
      </c>
    </row>
    <row r="284" spans="2:8">
      <c r="B284">
        <v>612</v>
      </c>
      <c r="C284" t="s">
        <v>461</v>
      </c>
      <c r="D284" t="s">
        <v>462</v>
      </c>
      <c r="E284">
        <v>9955193925</v>
      </c>
      <c r="G284" t="s">
        <v>801</v>
      </c>
    </row>
    <row r="285" spans="2:8">
      <c r="B285">
        <v>613</v>
      </c>
      <c r="C285" t="s">
        <v>416</v>
      </c>
      <c r="D285" t="s">
        <v>417</v>
      </c>
      <c r="E285">
        <v>8292189978</v>
      </c>
      <c r="G285" t="s">
        <v>801</v>
      </c>
    </row>
    <row r="286" spans="2:8">
      <c r="B286">
        <v>614</v>
      </c>
      <c r="C286" t="s">
        <v>21</v>
      </c>
      <c r="D286" t="s">
        <v>22</v>
      </c>
      <c r="E286">
        <v>9199744089</v>
      </c>
      <c r="F286">
        <v>8002274389</v>
      </c>
      <c r="G286" t="s">
        <v>802</v>
      </c>
    </row>
    <row r="287" spans="2:8">
      <c r="B287">
        <v>615</v>
      </c>
      <c r="C287" t="s">
        <v>191</v>
      </c>
      <c r="D287" t="s">
        <v>192</v>
      </c>
      <c r="E287">
        <v>9199342176</v>
      </c>
    </row>
    <row r="288" spans="2:8">
      <c r="B288">
        <v>616</v>
      </c>
      <c r="C288" t="s">
        <v>25</v>
      </c>
      <c r="D288" t="s">
        <v>26</v>
      </c>
      <c r="E288">
        <v>8895451014</v>
      </c>
      <c r="F288">
        <v>7765968714</v>
      </c>
      <c r="G288" t="s">
        <v>27</v>
      </c>
      <c r="H288" t="s">
        <v>803</v>
      </c>
    </row>
    <row r="289" spans="2:8">
      <c r="B289">
        <v>617</v>
      </c>
      <c r="D289" t="s">
        <v>26</v>
      </c>
    </row>
    <row r="290" spans="2:8">
      <c r="B290">
        <v>618</v>
      </c>
    </row>
    <row r="291" spans="2:8">
      <c r="B291">
        <v>619</v>
      </c>
      <c r="C291" t="s">
        <v>643</v>
      </c>
      <c r="D291" t="s">
        <v>195</v>
      </c>
      <c r="E291">
        <v>9852890104</v>
      </c>
      <c r="G291" t="s">
        <v>27</v>
      </c>
      <c r="H291" t="s">
        <v>803</v>
      </c>
    </row>
    <row r="292" spans="2:8">
      <c r="B292">
        <v>620</v>
      </c>
      <c r="C292" t="s">
        <v>194</v>
      </c>
      <c r="D292" t="s">
        <v>195</v>
      </c>
      <c r="E292">
        <v>9852890104</v>
      </c>
      <c r="G292" t="s">
        <v>27</v>
      </c>
      <c r="H292" t="s">
        <v>803</v>
      </c>
    </row>
    <row r="293" spans="2:8">
      <c r="B293">
        <v>621</v>
      </c>
      <c r="C293" t="s">
        <v>804</v>
      </c>
      <c r="D293" t="s">
        <v>805</v>
      </c>
      <c r="E293">
        <v>8002217032</v>
      </c>
    </row>
    <row r="294" spans="2:8">
      <c r="B294">
        <v>622</v>
      </c>
    </row>
    <row r="295" spans="2:8">
      <c r="B295">
        <v>623</v>
      </c>
    </row>
    <row r="296" spans="2:8">
      <c r="B296">
        <v>624</v>
      </c>
    </row>
    <row r="297" spans="2:8">
      <c r="B297">
        <v>625</v>
      </c>
    </row>
    <row r="298" spans="2:8">
      <c r="B298">
        <v>626</v>
      </c>
      <c r="C298" t="s">
        <v>545</v>
      </c>
      <c r="D298" t="s">
        <v>546</v>
      </c>
      <c r="E298">
        <v>9670977104</v>
      </c>
      <c r="F298">
        <v>9523387769</v>
      </c>
      <c r="G298" t="s">
        <v>547</v>
      </c>
      <c r="H298" t="s">
        <v>803</v>
      </c>
    </row>
    <row r="299" spans="2:8">
      <c r="B299">
        <v>627</v>
      </c>
      <c r="C299" t="s">
        <v>366</v>
      </c>
      <c r="D299" t="s">
        <v>367</v>
      </c>
      <c r="F299">
        <v>9973436415</v>
      </c>
      <c r="G299" t="s">
        <v>362</v>
      </c>
    </row>
    <row r="300" spans="2:8">
      <c r="B300">
        <v>628</v>
      </c>
      <c r="C300" t="s">
        <v>465</v>
      </c>
      <c r="D300" t="s">
        <v>466</v>
      </c>
      <c r="E300">
        <v>94722990032</v>
      </c>
      <c r="G300" t="s">
        <v>806</v>
      </c>
      <c r="H300" t="s">
        <v>803</v>
      </c>
    </row>
    <row r="301" spans="2:8">
      <c r="B301">
        <v>629</v>
      </c>
    </row>
    <row r="302" spans="2:8">
      <c r="B302">
        <v>630</v>
      </c>
    </row>
    <row r="303" spans="2:8">
      <c r="B303">
        <v>631</v>
      </c>
      <c r="C303" t="s">
        <v>368</v>
      </c>
      <c r="D303" t="s">
        <v>369</v>
      </c>
      <c r="E303">
        <v>7320957914</v>
      </c>
      <c r="G303" t="s">
        <v>806</v>
      </c>
      <c r="H303" t="s">
        <v>803</v>
      </c>
    </row>
    <row r="304" spans="2:8">
      <c r="B304">
        <v>632</v>
      </c>
    </row>
    <row r="305" spans="2:8">
      <c r="B305">
        <v>633</v>
      </c>
    </row>
    <row r="306" spans="2:8">
      <c r="B306">
        <v>634</v>
      </c>
    </row>
    <row r="307" spans="2:8">
      <c r="B307">
        <v>635</v>
      </c>
    </row>
    <row r="308" spans="2:8">
      <c r="B308">
        <v>636</v>
      </c>
    </row>
    <row r="309" spans="2:8">
      <c r="B309">
        <v>637</v>
      </c>
    </row>
    <row r="310" spans="2:8">
      <c r="B310">
        <v>638</v>
      </c>
    </row>
    <row r="311" spans="2:8">
      <c r="B311">
        <v>639</v>
      </c>
    </row>
    <row r="312" spans="2:8">
      <c r="B312">
        <v>640</v>
      </c>
    </row>
    <row r="313" spans="2:8">
      <c r="B313">
        <v>641</v>
      </c>
    </row>
    <row r="314" spans="2:8">
      <c r="B314">
        <v>642</v>
      </c>
      <c r="C314" t="s">
        <v>807</v>
      </c>
      <c r="D314" t="s">
        <v>808</v>
      </c>
      <c r="E314">
        <v>8292000679</v>
      </c>
      <c r="F314">
        <v>9304545346</v>
      </c>
      <c r="G314" t="s">
        <v>27</v>
      </c>
      <c r="H314" t="s">
        <v>803</v>
      </c>
    </row>
    <row r="315" spans="2:8">
      <c r="B315">
        <v>643</v>
      </c>
      <c r="C315" t="s">
        <v>373</v>
      </c>
      <c r="D315" t="s">
        <v>374</v>
      </c>
      <c r="E315">
        <v>9771234282</v>
      </c>
      <c r="F315">
        <v>6299899347</v>
      </c>
      <c r="G315" t="s">
        <v>362</v>
      </c>
      <c r="H315" t="s">
        <v>803</v>
      </c>
    </row>
    <row r="316" spans="2:8">
      <c r="B316">
        <v>644</v>
      </c>
    </row>
    <row r="317" spans="2:8">
      <c r="B317">
        <v>645</v>
      </c>
    </row>
    <row r="318" spans="2:8">
      <c r="B318">
        <v>646</v>
      </c>
      <c r="C318" t="s">
        <v>68</v>
      </c>
      <c r="E318">
        <v>6207671520</v>
      </c>
      <c r="H318" t="s">
        <v>803</v>
      </c>
    </row>
    <row r="319" spans="2:8">
      <c r="B319">
        <v>647</v>
      </c>
    </row>
    <row r="320" spans="2:8">
      <c r="B320">
        <v>648</v>
      </c>
    </row>
    <row r="321" spans="2:8">
      <c r="B321">
        <v>649</v>
      </c>
    </row>
    <row r="322" spans="2:8">
      <c r="B322">
        <v>650</v>
      </c>
    </row>
    <row r="323" spans="2:8">
      <c r="B323">
        <v>651</v>
      </c>
    </row>
    <row r="327" spans="2:8">
      <c r="B327">
        <v>495</v>
      </c>
      <c r="C327" t="s">
        <v>809</v>
      </c>
      <c r="D327" t="s">
        <v>810</v>
      </c>
      <c r="E327">
        <v>9262918164</v>
      </c>
      <c r="F327">
        <v>9155412872</v>
      </c>
      <c r="G327" t="s">
        <v>42</v>
      </c>
      <c r="H327" t="s">
        <v>122</v>
      </c>
    </row>
    <row r="328" spans="2:8">
      <c r="B328">
        <v>527</v>
      </c>
      <c r="C328" t="s">
        <v>811</v>
      </c>
      <c r="D328" t="s">
        <v>812</v>
      </c>
      <c r="F328">
        <v>9162767711</v>
      </c>
      <c r="G328" t="s">
        <v>42</v>
      </c>
      <c r="H328" t="s">
        <v>803</v>
      </c>
    </row>
    <row r="329" spans="2:8">
      <c r="B329">
        <v>393</v>
      </c>
      <c r="C329" t="s">
        <v>813</v>
      </c>
      <c r="D329" t="s">
        <v>814</v>
      </c>
      <c r="F329">
        <v>9955512210</v>
      </c>
      <c r="G329" t="s">
        <v>815</v>
      </c>
      <c r="H329" t="s">
        <v>514</v>
      </c>
    </row>
    <row r="330" spans="2:8">
      <c r="B330">
        <v>394</v>
      </c>
      <c r="C330" t="s">
        <v>816</v>
      </c>
      <c r="D330" t="s">
        <v>814</v>
      </c>
      <c r="F330">
        <v>9955512210</v>
      </c>
      <c r="G330" t="s">
        <v>815</v>
      </c>
      <c r="H330" t="s">
        <v>590</v>
      </c>
    </row>
    <row r="331" spans="2:8">
      <c r="B331">
        <v>557</v>
      </c>
      <c r="C331" t="s">
        <v>817</v>
      </c>
      <c r="D331" t="s">
        <v>355</v>
      </c>
      <c r="F331">
        <v>7739276612</v>
      </c>
      <c r="G331" t="s">
        <v>183</v>
      </c>
      <c r="H331" t="s">
        <v>803</v>
      </c>
    </row>
  </sheetData>
  <sortState ref="A13:J120">
    <sortCondition ref="A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50"/>
  <sheetViews>
    <sheetView topLeftCell="A22" workbookViewId="0">
      <selection activeCell="A41" sqref="A41:H41"/>
    </sheetView>
  </sheetViews>
  <sheetFormatPr defaultRowHeight="15"/>
  <cols>
    <col min="2" max="2" width="27.7109375" bestFit="1" customWidth="1"/>
    <col min="3" max="3" width="22.5703125" bestFit="1" customWidth="1"/>
    <col min="4" max="5" width="10.85546875" bestFit="1" customWidth="1"/>
    <col min="6" max="6" width="11.42578125" bestFit="1" customWidth="1"/>
  </cols>
  <sheetData>
    <row r="1" spans="1:16">
      <c r="A1" t="s">
        <v>818</v>
      </c>
      <c r="B1" t="s">
        <v>819</v>
      </c>
      <c r="C1" t="s">
        <v>820</v>
      </c>
      <c r="D1" t="s">
        <v>821</v>
      </c>
      <c r="E1" t="s">
        <v>821</v>
      </c>
      <c r="F1" t="s">
        <v>822</v>
      </c>
      <c r="G1" t="s">
        <v>823</v>
      </c>
      <c r="H1" t="s">
        <v>9</v>
      </c>
      <c r="J1" t="s">
        <v>824</v>
      </c>
      <c r="L1" t="s">
        <v>825</v>
      </c>
      <c r="M1" t="s">
        <v>826</v>
      </c>
    </row>
    <row r="2" spans="1:16">
      <c r="A2">
        <v>390</v>
      </c>
      <c r="B2" t="s">
        <v>126</v>
      </c>
      <c r="C2" t="s">
        <v>127</v>
      </c>
      <c r="E2">
        <v>8271089083</v>
      </c>
      <c r="F2" t="s">
        <v>42</v>
      </c>
      <c r="G2" t="s">
        <v>18</v>
      </c>
      <c r="H2" t="s">
        <v>67</v>
      </c>
      <c r="J2">
        <v>6100</v>
      </c>
      <c r="K2">
        <v>2</v>
      </c>
      <c r="L2" t="s">
        <v>825</v>
      </c>
      <c r="M2" t="s">
        <v>827</v>
      </c>
    </row>
    <row r="3" spans="1:16">
      <c r="A3">
        <v>321</v>
      </c>
      <c r="B3" t="s">
        <v>828</v>
      </c>
      <c r="C3" t="s">
        <v>127</v>
      </c>
      <c r="E3">
        <v>8271089083</v>
      </c>
      <c r="F3" t="s">
        <v>42</v>
      </c>
      <c r="G3" t="s">
        <v>67</v>
      </c>
      <c r="H3" t="s">
        <v>122</v>
      </c>
      <c r="J3">
        <v>6100</v>
      </c>
      <c r="K3">
        <v>2</v>
      </c>
      <c r="L3" t="s">
        <v>825</v>
      </c>
      <c r="M3" t="s">
        <v>827</v>
      </c>
    </row>
    <row r="4" spans="1:16">
      <c r="A4">
        <v>422</v>
      </c>
      <c r="B4" t="s">
        <v>829</v>
      </c>
      <c r="C4" t="s">
        <v>830</v>
      </c>
      <c r="E4">
        <v>9504841757</v>
      </c>
      <c r="F4" t="s">
        <v>753</v>
      </c>
      <c r="G4" t="s">
        <v>67</v>
      </c>
      <c r="H4" t="s">
        <v>122</v>
      </c>
      <c r="J4">
        <v>6600</v>
      </c>
      <c r="K4">
        <v>1</v>
      </c>
      <c r="L4" t="s">
        <v>825</v>
      </c>
      <c r="M4" t="s">
        <v>831</v>
      </c>
    </row>
    <row r="5" spans="1:16">
      <c r="A5">
        <v>388</v>
      </c>
      <c r="B5" t="s">
        <v>832</v>
      </c>
      <c r="C5" t="s">
        <v>833</v>
      </c>
      <c r="E5" t="e">
        <v>#REF!</v>
      </c>
      <c r="F5" t="s">
        <v>42</v>
      </c>
      <c r="G5" t="s">
        <v>67</v>
      </c>
      <c r="H5" t="s">
        <v>122</v>
      </c>
      <c r="J5">
        <v>8400</v>
      </c>
      <c r="K5">
        <v>1</v>
      </c>
      <c r="L5" t="s">
        <v>825</v>
      </c>
    </row>
    <row r="6" spans="1:16">
      <c r="A6">
        <v>448</v>
      </c>
      <c r="B6" t="s">
        <v>599</v>
      </c>
      <c r="C6" t="s">
        <v>600</v>
      </c>
      <c r="E6">
        <v>9199054017</v>
      </c>
      <c r="F6" t="s">
        <v>517</v>
      </c>
      <c r="G6" t="s">
        <v>165</v>
      </c>
      <c r="H6" t="s">
        <v>514</v>
      </c>
      <c r="J6">
        <v>3425</v>
      </c>
      <c r="K6">
        <v>1</v>
      </c>
    </row>
    <row r="7" spans="1:16">
      <c r="A7">
        <v>391</v>
      </c>
      <c r="B7" t="s">
        <v>834</v>
      </c>
      <c r="C7" t="s">
        <v>792</v>
      </c>
      <c r="E7">
        <v>8084981007</v>
      </c>
      <c r="F7" t="s">
        <v>446</v>
      </c>
      <c r="G7" t="s">
        <v>223</v>
      </c>
      <c r="H7" t="s">
        <v>272</v>
      </c>
      <c r="J7">
        <v>9300</v>
      </c>
      <c r="K7">
        <v>2</v>
      </c>
      <c r="L7" t="s">
        <v>825</v>
      </c>
      <c r="M7" t="s">
        <v>835</v>
      </c>
    </row>
    <row r="8" spans="1:16">
      <c r="A8">
        <v>495</v>
      </c>
      <c r="B8" t="s">
        <v>809</v>
      </c>
      <c r="C8" t="s">
        <v>810</v>
      </c>
      <c r="D8">
        <v>9262918164</v>
      </c>
      <c r="E8">
        <v>9155412872</v>
      </c>
      <c r="F8" t="s">
        <v>42</v>
      </c>
      <c r="G8" t="s">
        <v>122</v>
      </c>
      <c r="H8" t="s">
        <v>165</v>
      </c>
      <c r="J8">
        <v>19300</v>
      </c>
      <c r="K8">
        <v>0</v>
      </c>
      <c r="L8" t="s">
        <v>825</v>
      </c>
      <c r="N8" t="s">
        <v>836</v>
      </c>
      <c r="O8" t="s">
        <v>837</v>
      </c>
      <c r="P8" t="s">
        <v>837</v>
      </c>
    </row>
    <row r="9" spans="1:16">
      <c r="A9">
        <v>527</v>
      </c>
      <c r="B9" t="s">
        <v>811</v>
      </c>
      <c r="C9" t="s">
        <v>812</v>
      </c>
      <c r="E9">
        <v>9162767711</v>
      </c>
      <c r="F9" t="s">
        <v>42</v>
      </c>
      <c r="G9" t="s">
        <v>803</v>
      </c>
      <c r="H9" t="s">
        <v>165</v>
      </c>
      <c r="J9">
        <v>6600</v>
      </c>
      <c r="K9">
        <v>0</v>
      </c>
      <c r="L9" t="s">
        <v>825</v>
      </c>
      <c r="N9" t="s">
        <v>838</v>
      </c>
    </row>
    <row r="10" spans="1:16">
      <c r="A10">
        <v>393</v>
      </c>
      <c r="B10" t="s">
        <v>813</v>
      </c>
      <c r="C10" t="s">
        <v>814</v>
      </c>
      <c r="E10">
        <v>9955512210</v>
      </c>
      <c r="F10" t="s">
        <v>815</v>
      </c>
      <c r="G10" t="s">
        <v>514</v>
      </c>
      <c r="H10" t="s">
        <v>590</v>
      </c>
      <c r="J10">
        <v>22100</v>
      </c>
      <c r="K10">
        <v>0</v>
      </c>
      <c r="L10" t="s">
        <v>825</v>
      </c>
      <c r="N10" t="s">
        <v>836</v>
      </c>
    </row>
    <row r="11" spans="1:16">
      <c r="A11">
        <v>394</v>
      </c>
      <c r="B11" t="s">
        <v>816</v>
      </c>
      <c r="C11" t="s">
        <v>814</v>
      </c>
      <c r="E11">
        <v>9955512210</v>
      </c>
      <c r="F11" t="s">
        <v>815</v>
      </c>
      <c r="G11" t="s">
        <v>590</v>
      </c>
      <c r="H11" t="s">
        <v>636</v>
      </c>
      <c r="J11">
        <v>22900</v>
      </c>
      <c r="K11">
        <v>0</v>
      </c>
      <c r="L11" t="s">
        <v>825</v>
      </c>
      <c r="N11" t="s">
        <v>836</v>
      </c>
    </row>
    <row r="12" spans="1:16">
      <c r="A12">
        <v>557</v>
      </c>
      <c r="B12" t="s">
        <v>817</v>
      </c>
      <c r="C12" t="s">
        <v>355</v>
      </c>
      <c r="E12">
        <v>7739276612</v>
      </c>
      <c r="F12" t="s">
        <v>183</v>
      </c>
      <c r="G12" t="s">
        <v>803</v>
      </c>
      <c r="H12" t="s">
        <v>272</v>
      </c>
      <c r="J12">
        <v>11300</v>
      </c>
      <c r="K12">
        <v>1</v>
      </c>
      <c r="L12" t="s">
        <v>825</v>
      </c>
      <c r="N12" t="s">
        <v>836</v>
      </c>
    </row>
    <row r="13" spans="1:16">
      <c r="A13">
        <v>534</v>
      </c>
      <c r="B13" t="s">
        <v>839</v>
      </c>
    </row>
    <row r="14" spans="1:16">
      <c r="A14">
        <v>600</v>
      </c>
      <c r="B14" t="s">
        <v>840</v>
      </c>
    </row>
    <row r="15" spans="1:16">
      <c r="A15" s="2">
        <v>246</v>
      </c>
      <c r="B15" s="2" t="s">
        <v>786</v>
      </c>
      <c r="C15" s="2" t="s">
        <v>841</v>
      </c>
      <c r="D15" s="2" t="s">
        <v>787</v>
      </c>
      <c r="E15" s="2">
        <v>7255457005</v>
      </c>
      <c r="F15" s="2">
        <v>9523319109</v>
      </c>
      <c r="G15" s="2" t="s">
        <v>307</v>
      </c>
      <c r="H15" s="2" t="s">
        <v>165</v>
      </c>
      <c r="I15" s="2"/>
      <c r="J15" s="6"/>
      <c r="K15" s="6"/>
      <c r="L15" s="6"/>
    </row>
    <row r="18" spans="1:31" ht="15.75">
      <c r="A18" s="2">
        <v>524</v>
      </c>
      <c r="B18" s="2" t="s">
        <v>775</v>
      </c>
      <c r="C18" s="2" t="s">
        <v>776</v>
      </c>
      <c r="D18" s="2"/>
      <c r="E18" s="2">
        <v>9910055838</v>
      </c>
      <c r="F18" s="2" t="s">
        <v>770</v>
      </c>
      <c r="G18" s="2" t="s">
        <v>18</v>
      </c>
      <c r="H18" s="12">
        <v>7650</v>
      </c>
      <c r="I18" s="2"/>
      <c r="J18" s="8"/>
      <c r="K18" s="9"/>
      <c r="L18" s="9"/>
      <c r="M18" s="9"/>
      <c r="N18" s="9"/>
      <c r="O18" s="9"/>
      <c r="P18" s="9"/>
      <c r="Q18" s="9"/>
      <c r="R18" s="9"/>
      <c r="S18" s="9"/>
      <c r="T18" s="10"/>
      <c r="U18" s="10"/>
      <c r="V18" s="10"/>
      <c r="W18" s="10"/>
      <c r="X18" s="10"/>
      <c r="Y18" s="9"/>
      <c r="Z18" s="9"/>
      <c r="AA18" s="9"/>
      <c r="AB18" s="9"/>
      <c r="AC18" s="9"/>
      <c r="AD18" s="9"/>
      <c r="AE18" s="9"/>
    </row>
    <row r="19" spans="1:31" ht="15.75">
      <c r="A19" s="2">
        <v>581</v>
      </c>
      <c r="B19" s="2" t="s">
        <v>777</v>
      </c>
      <c r="C19" s="2" t="s">
        <v>778</v>
      </c>
      <c r="D19" s="2"/>
      <c r="E19" s="2">
        <v>8521229089</v>
      </c>
      <c r="F19" s="2" t="s">
        <v>296</v>
      </c>
      <c r="G19" s="2" t="s">
        <v>18</v>
      </c>
      <c r="H19" s="11">
        <v>3450</v>
      </c>
      <c r="I19" s="2"/>
      <c r="J19" s="8"/>
      <c r="K19" s="9"/>
      <c r="L19" s="9"/>
      <c r="M19" s="9"/>
      <c r="N19" s="9"/>
      <c r="O19" s="9"/>
      <c r="P19" s="9"/>
      <c r="Q19" s="9"/>
      <c r="R19" s="9"/>
      <c r="S19" s="9"/>
      <c r="T19" s="10"/>
      <c r="U19" s="10"/>
      <c r="V19" s="10"/>
      <c r="W19" s="10"/>
      <c r="X19" s="10"/>
      <c r="Y19" s="9"/>
      <c r="Z19" s="9"/>
      <c r="AA19" s="9"/>
      <c r="AB19" s="9"/>
      <c r="AC19" s="9"/>
      <c r="AD19" s="9"/>
      <c r="AE19" s="9"/>
    </row>
    <row r="20" spans="1:31" ht="15.75">
      <c r="A20" s="2">
        <v>250</v>
      </c>
      <c r="B20" s="2" t="s">
        <v>779</v>
      </c>
      <c r="C20" s="2" t="s">
        <v>780</v>
      </c>
      <c r="D20" s="2"/>
      <c r="E20" s="2">
        <v>9097971430</v>
      </c>
      <c r="F20" s="2" t="s">
        <v>299</v>
      </c>
      <c r="G20" s="2" t="s">
        <v>67</v>
      </c>
      <c r="H20" s="11">
        <v>1925</v>
      </c>
      <c r="I20" s="2"/>
      <c r="J20" s="8"/>
      <c r="K20" s="9"/>
      <c r="L20" s="9"/>
      <c r="M20" s="9"/>
      <c r="N20" s="9"/>
      <c r="O20" s="9"/>
      <c r="P20" s="9"/>
      <c r="Q20" s="9"/>
      <c r="R20" s="9"/>
      <c r="S20" s="9"/>
      <c r="T20" s="10"/>
      <c r="U20" s="10"/>
      <c r="V20" s="10"/>
      <c r="W20" s="10"/>
      <c r="X20" s="10"/>
      <c r="Y20" s="9"/>
      <c r="Z20" s="9"/>
      <c r="AA20" s="9"/>
      <c r="AB20" s="9"/>
      <c r="AC20" s="9"/>
      <c r="AD20" s="9"/>
      <c r="AE20" s="9"/>
    </row>
    <row r="21" spans="1:31" ht="15.75">
      <c r="A21" s="2">
        <v>313</v>
      </c>
      <c r="B21" s="2" t="s">
        <v>187</v>
      </c>
      <c r="C21" s="2" t="s">
        <v>781</v>
      </c>
      <c r="D21" s="2"/>
      <c r="E21" s="2">
        <v>9097102335</v>
      </c>
      <c r="F21" s="2" t="s">
        <v>115</v>
      </c>
      <c r="G21" s="2" t="s">
        <v>122</v>
      </c>
      <c r="H21" s="12">
        <v>5375</v>
      </c>
      <c r="I21" s="2"/>
      <c r="J21" s="8"/>
      <c r="K21" s="9"/>
      <c r="L21" s="9"/>
      <c r="M21" s="9"/>
      <c r="N21" s="9"/>
      <c r="O21" s="9"/>
      <c r="P21" s="9"/>
      <c r="Q21" s="9"/>
      <c r="R21" s="9"/>
      <c r="S21" s="9"/>
      <c r="T21" s="10"/>
      <c r="U21" s="10"/>
      <c r="V21" s="10"/>
      <c r="W21" s="10"/>
      <c r="X21" s="10"/>
      <c r="Y21" s="9"/>
      <c r="Z21" s="9"/>
      <c r="AA21" s="9"/>
      <c r="AB21" s="9"/>
      <c r="AC21" s="9"/>
      <c r="AD21" s="9"/>
      <c r="AE21" s="9"/>
    </row>
    <row r="22" spans="1:31" ht="15.75">
      <c r="A22" s="2">
        <v>309</v>
      </c>
      <c r="B22" s="2" t="s">
        <v>782</v>
      </c>
      <c r="C22" s="2" t="s">
        <v>783</v>
      </c>
      <c r="D22" s="2"/>
      <c r="E22" s="2">
        <v>9560341843</v>
      </c>
      <c r="F22" s="2" t="s">
        <v>703</v>
      </c>
      <c r="G22" s="2" t="s">
        <v>122</v>
      </c>
      <c r="H22" s="12">
        <v>3500</v>
      </c>
      <c r="I22" s="2"/>
      <c r="J22" s="8"/>
      <c r="K22" s="9"/>
      <c r="L22" s="9"/>
      <c r="M22" s="9"/>
      <c r="N22" s="9"/>
      <c r="O22" s="9"/>
      <c r="P22" s="9"/>
      <c r="Q22" s="9"/>
      <c r="R22" s="9"/>
      <c r="S22" s="9"/>
      <c r="T22" s="10"/>
      <c r="U22" s="10"/>
      <c r="V22" s="10"/>
      <c r="W22" s="10"/>
      <c r="X22" s="10"/>
      <c r="Y22" s="9"/>
      <c r="Z22" s="9"/>
      <c r="AA22" s="9"/>
      <c r="AB22" s="9"/>
      <c r="AC22" s="9"/>
      <c r="AD22" s="9"/>
      <c r="AE22" s="9"/>
    </row>
    <row r="23" spans="1:31" ht="15.75">
      <c r="A23" s="2">
        <v>427</v>
      </c>
      <c r="B23" s="2" t="s">
        <v>784</v>
      </c>
      <c r="C23" s="2" t="s">
        <v>785</v>
      </c>
      <c r="D23" s="2"/>
      <c r="E23" s="2">
        <v>8002266845</v>
      </c>
      <c r="F23" s="2" t="s">
        <v>753</v>
      </c>
      <c r="G23" s="7" t="s">
        <v>122</v>
      </c>
      <c r="H23" s="12">
        <v>3975</v>
      </c>
      <c r="I23" s="2"/>
      <c r="J23" s="8"/>
      <c r="K23" s="9"/>
      <c r="L23" s="9"/>
      <c r="M23" s="9"/>
      <c r="N23" s="9"/>
      <c r="O23" s="9"/>
      <c r="P23" s="9"/>
      <c r="Q23" s="9"/>
      <c r="R23" s="9"/>
      <c r="S23" s="9"/>
      <c r="T23" s="10"/>
      <c r="U23" s="10"/>
      <c r="V23" s="10"/>
      <c r="W23" s="10"/>
      <c r="X23" s="10"/>
      <c r="Y23" s="9"/>
      <c r="Z23" s="9"/>
      <c r="AA23" s="9"/>
      <c r="AB23" s="9"/>
      <c r="AC23" s="9"/>
      <c r="AD23" s="9"/>
      <c r="AE23" s="9"/>
    </row>
    <row r="24" spans="1:31" ht="15.75">
      <c r="A24" s="2">
        <v>246</v>
      </c>
      <c r="B24" s="2" t="s">
        <v>786</v>
      </c>
      <c r="C24" s="2" t="s">
        <v>787</v>
      </c>
      <c r="D24" s="2">
        <v>7255457005</v>
      </c>
      <c r="E24" s="2">
        <v>9523319109</v>
      </c>
      <c r="F24" s="2" t="s">
        <v>307</v>
      </c>
      <c r="G24" s="2" t="s">
        <v>165</v>
      </c>
      <c r="H24" s="12">
        <v>18800</v>
      </c>
      <c r="I24" s="2"/>
      <c r="J24" s="8"/>
      <c r="K24" s="9"/>
      <c r="L24" s="9"/>
      <c r="M24" s="9"/>
      <c r="N24" s="9"/>
      <c r="O24" s="9"/>
      <c r="P24" s="9"/>
      <c r="Q24" s="9"/>
      <c r="R24" s="9"/>
      <c r="S24" s="9"/>
      <c r="T24" s="10"/>
      <c r="U24" s="10"/>
      <c r="V24" s="10"/>
      <c r="W24" s="10"/>
      <c r="X24" s="10"/>
      <c r="Y24" s="9"/>
      <c r="Z24" s="9"/>
      <c r="AA24" s="9"/>
      <c r="AB24" s="9"/>
      <c r="AC24" s="9"/>
      <c r="AD24" s="9"/>
      <c r="AE24" s="9"/>
    </row>
    <row r="25" spans="1:31" ht="15.75">
      <c r="A25" s="2">
        <v>452</v>
      </c>
      <c r="B25" s="2" t="s">
        <v>788</v>
      </c>
      <c r="C25" s="2" t="s">
        <v>736</v>
      </c>
      <c r="D25" s="2"/>
      <c r="E25" s="2">
        <v>9801368002</v>
      </c>
      <c r="F25" s="2" t="s">
        <v>453</v>
      </c>
      <c r="G25" s="2" t="s">
        <v>165</v>
      </c>
      <c r="H25" s="12">
        <v>11525</v>
      </c>
      <c r="I25" s="2"/>
      <c r="J25" s="8"/>
      <c r="K25" s="9"/>
      <c r="L25" s="9"/>
      <c r="M25" s="9"/>
      <c r="N25" s="9"/>
      <c r="O25" s="9"/>
      <c r="P25" s="9"/>
      <c r="Q25" s="9"/>
      <c r="R25" s="9"/>
      <c r="S25" s="9"/>
      <c r="T25" s="10"/>
      <c r="U25" s="10"/>
      <c r="V25" s="10"/>
      <c r="W25" s="10"/>
      <c r="X25" s="10"/>
      <c r="Y25" s="9"/>
      <c r="Z25" s="9"/>
      <c r="AA25" s="9"/>
      <c r="AB25" s="9"/>
      <c r="AC25" s="9"/>
      <c r="AD25" s="9"/>
      <c r="AE25" s="9"/>
    </row>
    <row r="26" spans="1:31" ht="15.75">
      <c r="A26" s="2">
        <v>326</v>
      </c>
      <c r="B26" s="2" t="s">
        <v>255</v>
      </c>
      <c r="C26" s="2" t="s">
        <v>789</v>
      </c>
      <c r="D26" s="2"/>
      <c r="E26" s="2">
        <v>7759989101</v>
      </c>
      <c r="F26" s="2" t="s">
        <v>110</v>
      </c>
      <c r="G26" s="2" t="s">
        <v>514</v>
      </c>
      <c r="H26" s="11">
        <v>2775</v>
      </c>
      <c r="I26" s="2"/>
      <c r="J26" s="8"/>
      <c r="K26" s="9"/>
      <c r="L26" s="9"/>
      <c r="M26" s="9"/>
      <c r="N26" s="9"/>
      <c r="O26" s="9"/>
      <c r="P26" s="9"/>
      <c r="Q26" s="9"/>
      <c r="R26" s="9"/>
      <c r="S26" s="9"/>
      <c r="T26" s="10"/>
      <c r="U26" s="10"/>
      <c r="V26" s="10"/>
      <c r="W26" s="10"/>
      <c r="X26" s="10"/>
      <c r="Y26" s="9"/>
      <c r="Z26" s="9"/>
      <c r="AA26" s="9"/>
      <c r="AB26" s="9"/>
      <c r="AC26" s="9"/>
      <c r="AD26" s="9"/>
      <c r="AE26" s="9"/>
    </row>
    <row r="27" spans="1:31" ht="15.75">
      <c r="A27" s="2">
        <v>264</v>
      </c>
      <c r="B27" s="2" t="s">
        <v>790</v>
      </c>
      <c r="C27" s="2" t="s">
        <v>765</v>
      </c>
      <c r="D27" s="2"/>
      <c r="E27" s="2">
        <v>8002466207</v>
      </c>
      <c r="F27" s="2" t="s">
        <v>453</v>
      </c>
      <c r="G27" s="2" t="s">
        <v>514</v>
      </c>
      <c r="H27" s="11">
        <v>1375</v>
      </c>
      <c r="I27" s="2"/>
      <c r="J27" s="8"/>
      <c r="K27" s="9"/>
      <c r="L27" s="9"/>
      <c r="M27" s="9"/>
      <c r="N27" s="9"/>
      <c r="O27" s="9"/>
      <c r="P27" s="9"/>
      <c r="Q27" s="9"/>
      <c r="R27" s="9"/>
      <c r="S27" s="9"/>
      <c r="T27" s="10"/>
      <c r="U27" s="10"/>
      <c r="V27" s="10"/>
      <c r="W27" s="10"/>
      <c r="X27" s="10"/>
      <c r="Y27" s="9"/>
      <c r="Z27" s="9"/>
      <c r="AA27" s="9"/>
      <c r="AB27" s="9"/>
      <c r="AC27" s="9"/>
      <c r="AD27" s="9"/>
      <c r="AE27" s="9"/>
    </row>
    <row r="28" spans="1:31" ht="15.75">
      <c r="A28" s="2">
        <v>392</v>
      </c>
      <c r="B28" s="2" t="s">
        <v>791</v>
      </c>
      <c r="C28" s="2" t="s">
        <v>792</v>
      </c>
      <c r="D28" s="2"/>
      <c r="E28" s="2">
        <v>8084981007</v>
      </c>
      <c r="F28" s="2" t="s">
        <v>446</v>
      </c>
      <c r="G28" s="2" t="s">
        <v>514</v>
      </c>
      <c r="H28" s="12">
        <v>10600</v>
      </c>
      <c r="I28" s="2"/>
      <c r="J28" s="8"/>
      <c r="K28" s="9"/>
      <c r="L28" s="9"/>
      <c r="M28" s="9"/>
      <c r="N28" s="9"/>
      <c r="O28" s="9"/>
      <c r="P28" s="9"/>
      <c r="Q28" s="9"/>
      <c r="R28" s="9"/>
      <c r="S28" s="9"/>
      <c r="T28" s="10"/>
      <c r="U28" s="10"/>
      <c r="V28" s="10"/>
      <c r="W28" s="10"/>
      <c r="X28" s="10"/>
      <c r="Y28" s="9"/>
      <c r="Z28" s="9"/>
      <c r="AA28" s="9"/>
      <c r="AB28" s="9"/>
      <c r="AC28" s="9"/>
      <c r="AD28" s="9"/>
      <c r="AE28" s="9"/>
    </row>
    <row r="29" spans="1:31" ht="15.75">
      <c r="A29" s="2">
        <v>247</v>
      </c>
      <c r="B29" s="2" t="s">
        <v>793</v>
      </c>
      <c r="C29" s="2" t="s">
        <v>780</v>
      </c>
      <c r="D29" s="2"/>
      <c r="E29" s="2">
        <v>9097971430</v>
      </c>
      <c r="F29" s="2" t="s">
        <v>299</v>
      </c>
      <c r="G29" s="2" t="s">
        <v>514</v>
      </c>
      <c r="H29" s="11">
        <v>2025</v>
      </c>
      <c r="I29" s="2"/>
      <c r="J29" s="8"/>
      <c r="K29" s="9"/>
      <c r="L29" s="9"/>
      <c r="M29" s="9"/>
      <c r="N29" s="9"/>
      <c r="O29" s="9"/>
      <c r="P29" s="9"/>
      <c r="Q29" s="9"/>
      <c r="R29" s="9"/>
      <c r="S29" s="9"/>
      <c r="T29" s="10"/>
      <c r="U29" s="10"/>
      <c r="V29" s="10"/>
      <c r="W29" s="10"/>
      <c r="X29" s="10"/>
      <c r="Y29" s="9"/>
      <c r="Z29" s="9"/>
      <c r="AA29" s="9"/>
      <c r="AB29" s="9"/>
      <c r="AC29" s="9"/>
      <c r="AD29" s="9"/>
      <c r="AE29" s="9"/>
    </row>
    <row r="30" spans="1:31" ht="15.75">
      <c r="A30" s="2">
        <v>243</v>
      </c>
      <c r="B30" s="2" t="s">
        <v>794</v>
      </c>
      <c r="C30" s="2" t="s">
        <v>795</v>
      </c>
      <c r="D30" s="2"/>
      <c r="E30" s="2">
        <v>9097713473</v>
      </c>
      <c r="F30" s="2" t="s">
        <v>183</v>
      </c>
      <c r="G30" s="2" t="s">
        <v>590</v>
      </c>
      <c r="H30" s="11">
        <v>300</v>
      </c>
      <c r="I30" s="2"/>
      <c r="J30" s="8"/>
      <c r="K30" s="9"/>
      <c r="L30" s="9"/>
      <c r="M30" s="9"/>
      <c r="N30" s="9"/>
      <c r="O30" s="9"/>
      <c r="P30" s="9"/>
      <c r="Q30" s="9"/>
      <c r="R30" s="9"/>
      <c r="S30" s="9"/>
      <c r="T30" s="10"/>
      <c r="U30" s="10"/>
      <c r="V30" s="10"/>
      <c r="W30" s="10"/>
      <c r="X30" s="10"/>
      <c r="Y30" s="9"/>
      <c r="Z30" s="9"/>
      <c r="AA30" s="9"/>
      <c r="AB30" s="9"/>
      <c r="AC30" s="9"/>
      <c r="AD30" s="9"/>
      <c r="AE30" s="9"/>
    </row>
    <row r="31" spans="1:31" ht="15.75">
      <c r="A31" s="2">
        <v>485</v>
      </c>
      <c r="B31" s="2" t="s">
        <v>796</v>
      </c>
      <c r="C31" s="2" t="s">
        <v>785</v>
      </c>
      <c r="D31" s="2"/>
      <c r="E31" s="2">
        <v>8002266845</v>
      </c>
      <c r="F31" s="2" t="s">
        <v>753</v>
      </c>
      <c r="G31" s="2" t="s">
        <v>590</v>
      </c>
      <c r="H31" s="12">
        <v>2975</v>
      </c>
      <c r="I31" s="2"/>
      <c r="J31" s="8"/>
      <c r="K31" s="9"/>
      <c r="L31" s="9"/>
      <c r="M31" s="9"/>
      <c r="N31" s="9"/>
      <c r="O31" s="9"/>
      <c r="P31" s="9"/>
      <c r="Q31" s="9"/>
      <c r="R31" s="9"/>
      <c r="S31" s="9"/>
      <c r="T31" s="10"/>
      <c r="U31" s="10"/>
      <c r="V31" s="10"/>
      <c r="W31" s="10"/>
      <c r="X31" s="10"/>
      <c r="Y31" s="9"/>
      <c r="Z31" s="9"/>
      <c r="AA31" s="9"/>
      <c r="AB31" s="9"/>
      <c r="AC31" s="9"/>
      <c r="AD31" s="9"/>
      <c r="AE31" s="9"/>
    </row>
    <row r="32" spans="1:31" ht="15.75">
      <c r="A32" s="2">
        <v>349</v>
      </c>
      <c r="B32" s="2" t="s">
        <v>842</v>
      </c>
      <c r="C32" s="2" t="s">
        <v>685</v>
      </c>
      <c r="D32" s="2"/>
      <c r="E32" s="2">
        <v>9102859220</v>
      </c>
      <c r="F32" s="2" t="s">
        <v>360</v>
      </c>
      <c r="G32" s="2" t="s">
        <v>223</v>
      </c>
      <c r="H32" s="11">
        <v>4350</v>
      </c>
      <c r="I32" s="2"/>
      <c r="J32" s="8"/>
      <c r="K32" s="9"/>
      <c r="L32" s="9"/>
      <c r="M32" s="9"/>
      <c r="N32" s="9"/>
      <c r="O32" s="9"/>
      <c r="P32" s="9"/>
      <c r="Q32" s="9"/>
      <c r="R32" s="9"/>
      <c r="S32" s="9"/>
      <c r="T32" s="10"/>
      <c r="U32" s="10"/>
      <c r="V32" s="10"/>
      <c r="W32" s="10"/>
      <c r="X32" s="10"/>
      <c r="Y32" s="9"/>
      <c r="Z32" s="9"/>
      <c r="AA32" s="9"/>
      <c r="AB32" s="9"/>
      <c r="AC32" s="9"/>
      <c r="AD32" s="9"/>
      <c r="AE32" s="9"/>
    </row>
    <row r="33" spans="1:31" ht="15.75">
      <c r="A33" s="2">
        <v>249</v>
      </c>
      <c r="B33" s="2" t="s">
        <v>797</v>
      </c>
      <c r="C33" s="2" t="s">
        <v>795</v>
      </c>
      <c r="D33" s="2"/>
      <c r="E33" s="2">
        <v>9097713473</v>
      </c>
      <c r="F33" s="2" t="s">
        <v>183</v>
      </c>
      <c r="G33" s="2" t="s">
        <v>223</v>
      </c>
      <c r="H33" s="11">
        <v>300</v>
      </c>
      <c r="I33" s="2"/>
      <c r="J33" s="8"/>
      <c r="K33" s="9"/>
      <c r="L33" s="9"/>
      <c r="M33" s="9"/>
      <c r="N33" s="9"/>
      <c r="O33" s="9"/>
      <c r="P33" s="9"/>
      <c r="Q33" s="9"/>
      <c r="R33" s="9"/>
      <c r="S33" s="9"/>
      <c r="T33" s="10"/>
      <c r="U33" s="10"/>
      <c r="V33" s="10"/>
      <c r="W33" s="10"/>
      <c r="X33" s="10"/>
      <c r="Y33" s="9"/>
      <c r="Z33" s="9"/>
      <c r="AA33" s="9"/>
      <c r="AB33" s="9"/>
      <c r="AC33" s="9"/>
      <c r="AD33" s="9"/>
      <c r="AE33" s="9"/>
    </row>
    <row r="34" spans="1:31">
      <c r="I34" s="2"/>
      <c r="J34" s="8"/>
      <c r="K34" s="9"/>
      <c r="L34" s="9"/>
      <c r="M34" s="9"/>
      <c r="N34" s="9"/>
      <c r="O34" s="9"/>
      <c r="P34" s="9"/>
      <c r="Q34" s="9"/>
      <c r="R34" s="9"/>
      <c r="S34" s="9"/>
      <c r="T34" s="10"/>
      <c r="U34" s="10"/>
      <c r="V34" s="10"/>
      <c r="W34" s="10"/>
      <c r="X34" s="10"/>
      <c r="Y34" s="9"/>
      <c r="Z34" s="9"/>
      <c r="AA34" s="9"/>
      <c r="AB34" s="9"/>
      <c r="AC34" s="9"/>
      <c r="AD34" s="9"/>
      <c r="AE34" s="9"/>
    </row>
    <row r="35" spans="1:31" ht="15.75">
      <c r="A35" s="2">
        <v>330</v>
      </c>
      <c r="B35" s="2" t="s">
        <v>798</v>
      </c>
      <c r="C35" s="2" t="s">
        <v>799</v>
      </c>
      <c r="D35" s="2"/>
      <c r="E35" s="2">
        <v>9852697231</v>
      </c>
      <c r="F35" s="2" t="s">
        <v>183</v>
      </c>
      <c r="G35" s="2" t="s">
        <v>272</v>
      </c>
      <c r="H35" s="11">
        <v>300</v>
      </c>
      <c r="I35" s="2"/>
      <c r="J35" s="8"/>
      <c r="K35" s="9"/>
      <c r="L35" s="9"/>
      <c r="M35" s="9"/>
      <c r="N35" s="9"/>
      <c r="O35" s="9"/>
      <c r="P35" s="9"/>
      <c r="Q35" s="9"/>
      <c r="R35" s="9"/>
      <c r="S35" s="9"/>
      <c r="T35" s="10"/>
      <c r="U35" s="10"/>
      <c r="V35" s="10"/>
      <c r="W35" s="10"/>
      <c r="X35" s="10"/>
      <c r="Y35" s="9"/>
      <c r="Z35" s="9"/>
      <c r="AA35" s="9"/>
      <c r="AB35" s="9"/>
      <c r="AC35" s="9"/>
      <c r="AD35" s="9"/>
      <c r="AE35" s="9"/>
    </row>
    <row r="36" spans="1:31"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>
      <c r="H37" s="3">
        <f>SUM(H18:H36)</f>
        <v>81200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5.75">
      <c r="A41" s="2">
        <v>314</v>
      </c>
      <c r="B41" s="2" t="s">
        <v>320</v>
      </c>
      <c r="C41" s="2" t="s">
        <v>781</v>
      </c>
      <c r="D41" s="2"/>
      <c r="E41" s="2">
        <v>9097102335</v>
      </c>
      <c r="F41" s="2" t="s">
        <v>115</v>
      </c>
      <c r="G41" s="2" t="s">
        <v>223</v>
      </c>
      <c r="H41" s="12">
        <v>6125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1:31"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1:31"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85"/>
  <sheetViews>
    <sheetView topLeftCell="A28" workbookViewId="0">
      <selection activeCell="I2" sqref="I2"/>
    </sheetView>
  </sheetViews>
  <sheetFormatPr defaultRowHeight="15"/>
  <cols>
    <col min="3" max="3" width="36.42578125" customWidth="1"/>
  </cols>
  <sheetData>
    <row r="1" spans="1:3" ht="30.75" thickBot="1">
      <c r="A1" s="62" t="s">
        <v>843</v>
      </c>
      <c r="B1" s="62" t="s">
        <v>844</v>
      </c>
      <c r="C1" s="62" t="s">
        <v>845</v>
      </c>
    </row>
    <row r="2" spans="1:3" ht="58.5" thickBot="1">
      <c r="A2" s="63" t="s">
        <v>846</v>
      </c>
      <c r="B2" s="63" t="s">
        <v>847</v>
      </c>
      <c r="C2" s="63" t="s">
        <v>848</v>
      </c>
    </row>
    <row r="3" spans="1:3" ht="58.5" thickBot="1">
      <c r="A3" s="63" t="s">
        <v>849</v>
      </c>
      <c r="B3" s="63" t="s">
        <v>850</v>
      </c>
      <c r="C3" s="63" t="s">
        <v>851</v>
      </c>
    </row>
    <row r="4" spans="1:3" ht="44.25" thickBot="1">
      <c r="A4" s="63"/>
      <c r="B4" s="63"/>
      <c r="C4" s="63" t="s">
        <v>852</v>
      </c>
    </row>
    <row r="5" spans="1:3" ht="87" thickBot="1">
      <c r="A5" s="63"/>
      <c r="B5" s="63" t="s">
        <v>853</v>
      </c>
      <c r="C5" s="63"/>
    </row>
    <row r="6" spans="1:3" ht="15.75" thickBot="1">
      <c r="A6" s="63"/>
      <c r="B6" s="63"/>
      <c r="C6" s="63"/>
    </row>
    <row r="7" spans="1:3" ht="343.5" thickBot="1">
      <c r="A7" s="63" t="s">
        <v>854</v>
      </c>
      <c r="B7" s="63" t="s">
        <v>855</v>
      </c>
      <c r="C7" s="63" t="s">
        <v>856</v>
      </c>
    </row>
    <row r="8" spans="1:3" ht="158.25" thickBot="1">
      <c r="A8" s="63"/>
      <c r="B8" s="63" t="s">
        <v>857</v>
      </c>
      <c r="C8" s="63" t="s">
        <v>858</v>
      </c>
    </row>
    <row r="9" spans="1:3" ht="15.75" thickBot="1">
      <c r="A9" s="63"/>
      <c r="B9" s="63"/>
      <c r="C9" s="63"/>
    </row>
    <row r="10" spans="1:3" ht="58.5" thickBot="1">
      <c r="A10" s="63" t="s">
        <v>859</v>
      </c>
      <c r="B10" s="63" t="s">
        <v>860</v>
      </c>
      <c r="C10" s="63" t="s">
        <v>861</v>
      </c>
    </row>
    <row r="11" spans="1:3" ht="15.75" thickBot="1">
      <c r="A11" s="63"/>
      <c r="B11" s="63"/>
      <c r="C11" s="63"/>
    </row>
    <row r="12" spans="1:3" ht="44.25" thickBot="1">
      <c r="A12" s="63"/>
      <c r="B12" s="63" t="s">
        <v>862</v>
      </c>
      <c r="C12" s="63" t="s">
        <v>863</v>
      </c>
    </row>
    <row r="13" spans="1:3" ht="15.75" thickBot="1">
      <c r="A13" s="63"/>
      <c r="B13" s="63"/>
      <c r="C13" s="63"/>
    </row>
    <row r="14" spans="1:3" ht="42.75" customHeight="1" thickBot="1">
      <c r="A14" s="63"/>
      <c r="B14" s="232" t="s">
        <v>864</v>
      </c>
      <c r="C14" s="233"/>
    </row>
    <row r="15" spans="1:3" ht="15.75" thickBot="1">
      <c r="A15" s="63"/>
      <c r="B15" s="63"/>
      <c r="C15" s="63"/>
    </row>
    <row r="16" spans="1:3" ht="71.25" customHeight="1" thickBot="1">
      <c r="A16" s="63"/>
      <c r="B16" s="232" t="s">
        <v>865</v>
      </c>
      <c r="C16" s="233"/>
    </row>
    <row r="17" spans="1:3" ht="15.75" thickBot="1">
      <c r="A17" s="63"/>
      <c r="B17" s="63"/>
      <c r="C17" s="63"/>
    </row>
    <row r="18" spans="1:3" ht="129.75" thickBot="1">
      <c r="A18" s="63" t="s">
        <v>866</v>
      </c>
      <c r="B18" s="63" t="s">
        <v>867</v>
      </c>
      <c r="C18" s="63" t="s">
        <v>868</v>
      </c>
    </row>
    <row r="19" spans="1:3" ht="58.5" thickBot="1">
      <c r="A19" s="63" t="s">
        <v>869</v>
      </c>
      <c r="B19" s="63" t="s">
        <v>870</v>
      </c>
      <c r="C19" s="63" t="s">
        <v>871</v>
      </c>
    </row>
    <row r="20" spans="1:3" ht="15.75" thickBot="1">
      <c r="A20" s="63"/>
      <c r="B20" s="63"/>
      <c r="C20" s="63"/>
    </row>
    <row r="21" spans="1:3" ht="30" thickBot="1">
      <c r="A21" s="63"/>
      <c r="B21" s="63"/>
      <c r="C21" s="63" t="s">
        <v>872</v>
      </c>
    </row>
    <row r="22" spans="1:3" ht="15.75" thickBot="1">
      <c r="A22" s="63"/>
      <c r="B22" s="63"/>
      <c r="C22" s="63"/>
    </row>
    <row r="23" spans="1:3" ht="42.75" customHeight="1" thickBot="1">
      <c r="A23" s="63"/>
      <c r="B23" s="232" t="s">
        <v>873</v>
      </c>
      <c r="C23" s="233"/>
    </row>
    <row r="24" spans="1:3" ht="15.75" thickBot="1">
      <c r="A24" s="63"/>
      <c r="B24" s="63"/>
      <c r="C24" s="63"/>
    </row>
    <row r="25" spans="1:3" ht="101.25" thickBot="1">
      <c r="A25" s="63" t="s">
        <v>874</v>
      </c>
      <c r="B25" s="63" t="s">
        <v>875</v>
      </c>
      <c r="C25" s="63" t="s">
        <v>876</v>
      </c>
    </row>
    <row r="26" spans="1:3" ht="101.25" thickBot="1">
      <c r="A26" s="63" t="s">
        <v>877</v>
      </c>
      <c r="B26" s="63" t="s">
        <v>878</v>
      </c>
      <c r="C26" s="63" t="s">
        <v>876</v>
      </c>
    </row>
    <row r="27" spans="1:3" ht="87" thickBot="1">
      <c r="A27" s="63" t="s">
        <v>879</v>
      </c>
      <c r="B27" s="63" t="s">
        <v>880</v>
      </c>
      <c r="C27" s="63" t="s">
        <v>868</v>
      </c>
    </row>
    <row r="28" spans="1:3" ht="101.25" thickBot="1">
      <c r="A28" s="63" t="s">
        <v>874</v>
      </c>
      <c r="B28" s="63" t="s">
        <v>881</v>
      </c>
      <c r="C28" s="63" t="s">
        <v>882</v>
      </c>
    </row>
    <row r="29" spans="1:3" ht="58.5" thickBot="1">
      <c r="A29" s="63" t="s">
        <v>883</v>
      </c>
      <c r="B29" s="63" t="s">
        <v>884</v>
      </c>
      <c r="C29" s="63" t="s">
        <v>868</v>
      </c>
    </row>
    <row r="30" spans="1:3" ht="87" thickBot="1">
      <c r="A30" s="63" t="s">
        <v>885</v>
      </c>
      <c r="B30" s="63" t="s">
        <v>886</v>
      </c>
      <c r="C30" s="63" t="s">
        <v>887</v>
      </c>
    </row>
    <row r="31" spans="1:3" ht="44.25" thickBot="1">
      <c r="A31" s="63" t="s">
        <v>888</v>
      </c>
      <c r="B31" s="63" t="s">
        <v>889</v>
      </c>
      <c r="C31" s="63" t="s">
        <v>868</v>
      </c>
    </row>
    <row r="32" spans="1:3" ht="115.5" thickBot="1">
      <c r="A32" s="63" t="s">
        <v>890</v>
      </c>
      <c r="B32" s="63" t="s">
        <v>891</v>
      </c>
      <c r="C32" s="63" t="s">
        <v>892</v>
      </c>
    </row>
    <row r="33" spans="1:3" ht="87" thickBot="1">
      <c r="A33" s="63" t="s">
        <v>893</v>
      </c>
      <c r="B33" s="63" t="s">
        <v>894</v>
      </c>
      <c r="C33" s="63" t="s">
        <v>868</v>
      </c>
    </row>
    <row r="34" spans="1:3" ht="115.5" thickBot="1">
      <c r="A34" s="63" t="s">
        <v>895</v>
      </c>
      <c r="B34" s="63" t="s">
        <v>896</v>
      </c>
      <c r="C34" s="63" t="s">
        <v>868</v>
      </c>
    </row>
    <row r="35" spans="1:3" ht="101.25" thickBot="1">
      <c r="A35" s="63" t="s">
        <v>897</v>
      </c>
      <c r="B35" s="63" t="s">
        <v>898</v>
      </c>
      <c r="C35" s="63" t="s">
        <v>899</v>
      </c>
    </row>
    <row r="36" spans="1:3" ht="115.5" thickBot="1">
      <c r="A36" s="63" t="s">
        <v>900</v>
      </c>
      <c r="B36" s="63" t="s">
        <v>901</v>
      </c>
      <c r="C36" s="63" t="s">
        <v>902</v>
      </c>
    </row>
    <row r="37" spans="1:3" ht="115.5" thickBot="1">
      <c r="A37" s="63" t="s">
        <v>890</v>
      </c>
      <c r="B37" s="63" t="s">
        <v>891</v>
      </c>
      <c r="C37" s="63" t="s">
        <v>903</v>
      </c>
    </row>
    <row r="38" spans="1:3" ht="201" thickBot="1">
      <c r="A38" s="63" t="s">
        <v>904</v>
      </c>
      <c r="B38" s="63" t="s">
        <v>905</v>
      </c>
      <c r="C38" s="63" t="s">
        <v>906</v>
      </c>
    </row>
    <row r="39" spans="1:3" ht="58.5" thickBot="1">
      <c r="A39" s="63" t="s">
        <v>907</v>
      </c>
      <c r="B39" s="63" t="s">
        <v>908</v>
      </c>
      <c r="C39" s="63" t="s">
        <v>909</v>
      </c>
    </row>
    <row r="40" spans="1:3" ht="101.25" thickBot="1">
      <c r="A40" s="63" t="s">
        <v>910</v>
      </c>
      <c r="B40" s="63" t="s">
        <v>911</v>
      </c>
      <c r="C40" s="63" t="s">
        <v>912</v>
      </c>
    </row>
    <row r="41" spans="1:3" ht="58.5" thickBot="1">
      <c r="A41" s="63" t="s">
        <v>913</v>
      </c>
      <c r="B41" s="63" t="s">
        <v>914</v>
      </c>
      <c r="C41" s="63" t="s">
        <v>909</v>
      </c>
    </row>
    <row r="42" spans="1:3" ht="15.75" thickBot="1">
      <c r="A42" s="63"/>
      <c r="B42" s="63"/>
      <c r="C42" s="63"/>
    </row>
    <row r="43" spans="1:3" ht="72.75" thickBot="1">
      <c r="A43" s="63"/>
      <c r="B43" s="63"/>
      <c r="C43" s="63" t="s">
        <v>915</v>
      </c>
    </row>
    <row r="44" spans="1:3" ht="15.75" thickBot="1">
      <c r="A44" s="63"/>
      <c r="B44" s="63"/>
      <c r="C44" s="63"/>
    </row>
    <row r="45" spans="1:3" ht="72.75" thickBot="1">
      <c r="A45" s="63"/>
      <c r="B45" s="63" t="s">
        <v>916</v>
      </c>
      <c r="C45" s="63"/>
    </row>
    <row r="46" spans="1:3" ht="15.75" thickBot="1">
      <c r="A46" s="63"/>
      <c r="B46" s="63"/>
      <c r="C46" s="63"/>
    </row>
    <row r="47" spans="1:3" ht="72.75" thickBot="1">
      <c r="A47" s="63" t="s">
        <v>917</v>
      </c>
      <c r="B47" s="63" t="s">
        <v>918</v>
      </c>
      <c r="C47" s="63" t="s">
        <v>909</v>
      </c>
    </row>
    <row r="48" spans="1:3" ht="58.5" thickBot="1">
      <c r="A48" s="63" t="s">
        <v>919</v>
      </c>
      <c r="B48" s="63" t="s">
        <v>920</v>
      </c>
      <c r="C48" s="63" t="s">
        <v>909</v>
      </c>
    </row>
    <row r="49" spans="1:3" ht="58.5" thickBot="1">
      <c r="A49" s="63" t="s">
        <v>921</v>
      </c>
      <c r="B49" s="63" t="s">
        <v>922</v>
      </c>
      <c r="C49" s="63" t="s">
        <v>923</v>
      </c>
    </row>
    <row r="50" spans="1:3" ht="72.75" thickBot="1">
      <c r="A50" s="63" t="s">
        <v>924</v>
      </c>
      <c r="B50" s="63" t="s">
        <v>925</v>
      </c>
      <c r="C50" s="63" t="s">
        <v>926</v>
      </c>
    </row>
    <row r="51" spans="1:3" ht="58.5" thickBot="1">
      <c r="A51" s="63" t="s">
        <v>927</v>
      </c>
      <c r="B51" s="63" t="s">
        <v>928</v>
      </c>
      <c r="C51" s="63" t="s">
        <v>929</v>
      </c>
    </row>
    <row r="52" spans="1:3" ht="72.75" thickBot="1">
      <c r="A52" s="63" t="s">
        <v>930</v>
      </c>
      <c r="B52" s="63" t="s">
        <v>931</v>
      </c>
      <c r="C52" s="63" t="s">
        <v>923</v>
      </c>
    </row>
    <row r="53" spans="1:3" ht="58.5" thickBot="1">
      <c r="A53" s="63" t="s">
        <v>932</v>
      </c>
      <c r="B53" s="63" t="s">
        <v>933</v>
      </c>
      <c r="C53" s="63" t="s">
        <v>909</v>
      </c>
    </row>
    <row r="54" spans="1:3" ht="15.75" thickBot="1">
      <c r="A54" s="63"/>
      <c r="B54" s="63"/>
      <c r="C54" s="63"/>
    </row>
    <row r="55" spans="1:3" ht="30" thickBot="1">
      <c r="A55" s="63"/>
      <c r="B55" s="63"/>
      <c r="C55" s="63" t="s">
        <v>934</v>
      </c>
    </row>
    <row r="56" spans="1:3" ht="15.75" thickBot="1">
      <c r="A56" s="63"/>
      <c r="B56" s="63"/>
      <c r="C56" s="63"/>
    </row>
    <row r="57" spans="1:3" ht="72.75" thickBot="1">
      <c r="A57" s="63"/>
      <c r="B57" s="63" t="s">
        <v>935</v>
      </c>
      <c r="C57" s="63"/>
    </row>
    <row r="58" spans="1:3" ht="15.75" thickBot="1">
      <c r="A58" s="63"/>
      <c r="B58" s="63"/>
      <c r="C58" s="63"/>
    </row>
    <row r="59" spans="1:3" ht="72.75" thickBot="1">
      <c r="A59" s="63" t="s">
        <v>936</v>
      </c>
      <c r="B59" s="63" t="s">
        <v>937</v>
      </c>
      <c r="C59" s="63" t="s">
        <v>926</v>
      </c>
    </row>
    <row r="60" spans="1:3" ht="243.75" thickBot="1">
      <c r="A60" s="63" t="s">
        <v>938</v>
      </c>
      <c r="B60" s="63" t="s">
        <v>939</v>
      </c>
      <c r="C60" s="63" t="s">
        <v>903</v>
      </c>
    </row>
    <row r="61" spans="1:3" ht="101.25" thickBot="1">
      <c r="A61" s="63" t="s">
        <v>940</v>
      </c>
      <c r="B61" s="63" t="s">
        <v>941</v>
      </c>
      <c r="C61" s="63" t="s">
        <v>942</v>
      </c>
    </row>
    <row r="62" spans="1:3" ht="72.75" thickBot="1">
      <c r="A62" s="63" t="s">
        <v>943</v>
      </c>
      <c r="B62" s="63" t="s">
        <v>944</v>
      </c>
      <c r="C62" s="63" t="s">
        <v>945</v>
      </c>
    </row>
    <row r="63" spans="1:3" ht="87" thickBot="1">
      <c r="A63" s="63" t="s">
        <v>946</v>
      </c>
      <c r="B63" s="63" t="s">
        <v>947</v>
      </c>
      <c r="C63" s="63" t="s">
        <v>948</v>
      </c>
    </row>
    <row r="64" spans="1:3" ht="72.75" thickBot="1">
      <c r="A64" s="63" t="s">
        <v>949</v>
      </c>
      <c r="B64" s="63" t="s">
        <v>950</v>
      </c>
      <c r="C64" s="63" t="s">
        <v>951</v>
      </c>
    </row>
    <row r="65" spans="1:3" ht="72.75" thickBot="1">
      <c r="A65" s="63" t="s">
        <v>952</v>
      </c>
      <c r="B65" s="63" t="s">
        <v>953</v>
      </c>
      <c r="C65" s="63" t="s">
        <v>909</v>
      </c>
    </row>
    <row r="66" spans="1:3" ht="15.75" thickBot="1">
      <c r="A66" s="63"/>
      <c r="B66" s="63"/>
      <c r="C66" s="63"/>
    </row>
    <row r="67" spans="1:3" ht="30" thickBot="1">
      <c r="A67" s="63"/>
      <c r="B67" s="63"/>
      <c r="C67" s="63" t="s">
        <v>954</v>
      </c>
    </row>
    <row r="68" spans="1:3" ht="15.75" thickBot="1">
      <c r="A68" s="63"/>
      <c r="B68" s="63"/>
      <c r="C68" s="63"/>
    </row>
    <row r="69" spans="1:3" ht="87" thickBot="1">
      <c r="A69" s="63"/>
      <c r="B69" s="63" t="s">
        <v>955</v>
      </c>
      <c r="C69" s="63"/>
    </row>
    <row r="70" spans="1:3" ht="15.75" thickBot="1">
      <c r="A70" s="63"/>
      <c r="B70" s="63"/>
      <c r="C70" s="63"/>
    </row>
    <row r="71" spans="1:3" ht="58.5" thickBot="1">
      <c r="A71" s="63" t="s">
        <v>930</v>
      </c>
      <c r="B71" s="63" t="s">
        <v>956</v>
      </c>
      <c r="C71" s="63" t="s">
        <v>882</v>
      </c>
    </row>
    <row r="72" spans="1:3" ht="329.25" thickBot="1">
      <c r="A72" s="63" t="s">
        <v>921</v>
      </c>
      <c r="B72" s="63" t="s">
        <v>957</v>
      </c>
      <c r="C72" s="63" t="s">
        <v>882</v>
      </c>
    </row>
    <row r="73" spans="1:3" ht="15.75" thickBot="1">
      <c r="A73" s="63"/>
      <c r="B73" s="63"/>
      <c r="C73" s="63"/>
    </row>
    <row r="74" spans="1:3" ht="15.75" thickBot="1">
      <c r="A74" s="63"/>
      <c r="B74" s="63"/>
      <c r="C74" s="63"/>
    </row>
    <row r="75" spans="1:3" ht="58.5" thickBot="1">
      <c r="A75" s="63" t="s">
        <v>958</v>
      </c>
      <c r="B75" s="63" t="s">
        <v>959</v>
      </c>
      <c r="C75" s="63" t="s">
        <v>960</v>
      </c>
    </row>
    <row r="76" spans="1:3" ht="72.75" thickBot="1">
      <c r="A76" s="63" t="s">
        <v>961</v>
      </c>
      <c r="B76" s="63" t="s">
        <v>962</v>
      </c>
      <c r="C76" s="63" t="s">
        <v>963</v>
      </c>
    </row>
    <row r="77" spans="1:3" ht="101.25" thickBot="1">
      <c r="A77" s="63" t="s">
        <v>964</v>
      </c>
      <c r="B77" s="63" t="s">
        <v>965</v>
      </c>
      <c r="C77" s="63" t="s">
        <v>966</v>
      </c>
    </row>
    <row r="78" spans="1:3" ht="72.75" thickBot="1">
      <c r="A78" s="63" t="s">
        <v>967</v>
      </c>
      <c r="B78" s="63" t="s">
        <v>968</v>
      </c>
      <c r="C78" s="63" t="s">
        <v>969</v>
      </c>
    </row>
    <row r="79" spans="1:3" ht="72.75" thickBot="1">
      <c r="A79" s="63" t="s">
        <v>970</v>
      </c>
      <c r="B79" s="63" t="s">
        <v>971</v>
      </c>
      <c r="C79" s="63" t="s">
        <v>969</v>
      </c>
    </row>
    <row r="80" spans="1:3" ht="72.75" thickBot="1">
      <c r="A80" s="63" t="s">
        <v>972</v>
      </c>
      <c r="B80" s="63" t="s">
        <v>968</v>
      </c>
      <c r="C80" s="63" t="s">
        <v>969</v>
      </c>
    </row>
    <row r="81" spans="1:3" ht="87" thickBot="1">
      <c r="A81" s="63" t="s">
        <v>973</v>
      </c>
      <c r="B81" s="63" t="s">
        <v>974</v>
      </c>
      <c r="C81" s="63" t="s">
        <v>969</v>
      </c>
    </row>
    <row r="82" spans="1:3" ht="16.5" thickBot="1">
      <c r="A82" s="64"/>
    </row>
    <row r="83" spans="1:3" ht="60.75" thickBot="1">
      <c r="A83" s="65" t="s">
        <v>975</v>
      </c>
      <c r="B83" s="63"/>
      <c r="C83" s="63"/>
    </row>
    <row r="84" spans="1:3" ht="72.75" thickBot="1">
      <c r="A84" s="63" t="s">
        <v>976</v>
      </c>
      <c r="B84" s="63" t="s">
        <v>977</v>
      </c>
      <c r="C84" s="63" t="s">
        <v>978</v>
      </c>
    </row>
    <row r="85" spans="1:3" ht="72.75" thickBot="1">
      <c r="A85" s="66" t="s">
        <v>979</v>
      </c>
      <c r="B85" s="66" t="s">
        <v>980</v>
      </c>
      <c r="C85" s="66" t="s">
        <v>978</v>
      </c>
    </row>
  </sheetData>
  <mergeCells count="3">
    <mergeCell ref="B14:C14"/>
    <mergeCell ref="B16:C16"/>
    <mergeCell ref="B23:C23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F15"/>
  <sheetViews>
    <sheetView showGridLines="0" workbookViewId="0">
      <selection activeCell="E9" sqref="E9"/>
    </sheetView>
  </sheetViews>
  <sheetFormatPr defaultRowHeight="15"/>
  <cols>
    <col min="4" max="4" width="12.85546875" bestFit="1" customWidth="1"/>
    <col min="5" max="5" width="11.85546875" style="111" bestFit="1" customWidth="1"/>
    <col min="6" max="6" width="9.5703125" bestFit="1" customWidth="1"/>
  </cols>
  <sheetData>
    <row r="3" spans="2:6">
      <c r="B3" t="s">
        <v>981</v>
      </c>
      <c r="C3" t="s">
        <v>982</v>
      </c>
      <c r="D3" s="109" t="s">
        <v>983</v>
      </c>
      <c r="E3" s="110">
        <v>137000</v>
      </c>
      <c r="F3" t="s">
        <v>985</v>
      </c>
    </row>
    <row r="4" spans="2:6">
      <c r="B4" t="s">
        <v>981</v>
      </c>
      <c r="C4" t="s">
        <v>982</v>
      </c>
      <c r="D4" s="109" t="s">
        <v>984</v>
      </c>
      <c r="E4" s="110">
        <v>120000</v>
      </c>
      <c r="F4" t="s">
        <v>986</v>
      </c>
    </row>
    <row r="5" spans="2:6">
      <c r="B5" t="s">
        <v>981</v>
      </c>
      <c r="C5" t="s">
        <v>803</v>
      </c>
      <c r="D5" t="s">
        <v>988</v>
      </c>
      <c r="E5" s="111">
        <v>7000</v>
      </c>
      <c r="F5" t="s">
        <v>987</v>
      </c>
    </row>
    <row r="6" spans="2:6">
      <c r="B6" t="s">
        <v>981</v>
      </c>
      <c r="C6" t="s">
        <v>803</v>
      </c>
      <c r="D6" s="114" t="s">
        <v>1042</v>
      </c>
      <c r="E6" s="111">
        <v>75000</v>
      </c>
    </row>
    <row r="8" spans="2:6">
      <c r="D8" s="1" t="s">
        <v>989</v>
      </c>
      <c r="E8" s="112">
        <f>SUM(E3:E7)</f>
        <v>339000</v>
      </c>
    </row>
    <row r="9" spans="2:6">
      <c r="B9" s="114" t="s">
        <v>990</v>
      </c>
      <c r="E9" s="111">
        <v>134000</v>
      </c>
      <c r="F9" s="113"/>
    </row>
    <row r="10" spans="2:6">
      <c r="B10" t="s">
        <v>991</v>
      </c>
      <c r="E10" s="111">
        <v>5000</v>
      </c>
    </row>
    <row r="11" spans="2:6">
      <c r="B11" t="s">
        <v>992</v>
      </c>
      <c r="E11" s="111">
        <v>15000</v>
      </c>
    </row>
    <row r="15" spans="2:6">
      <c r="E15" s="112">
        <f>SUM(E8:E14)</f>
        <v>493000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topLeftCell="A2" workbookViewId="0">
      <selection activeCell="E17" sqref="E17"/>
    </sheetView>
  </sheetViews>
  <sheetFormatPr defaultRowHeight="15"/>
  <cols>
    <col min="1" max="1" width="36.140625" bestFit="1" customWidth="1"/>
    <col min="2" max="2" width="25.42578125" bestFit="1" customWidth="1"/>
    <col min="3" max="3" width="12.7109375" bestFit="1" customWidth="1"/>
    <col min="4" max="4" width="20.7109375" style="114" bestFit="1" customWidth="1"/>
    <col min="7" max="7" width="16.7109375" customWidth="1"/>
    <col min="8" max="8" width="13.28515625" bestFit="1" customWidth="1"/>
    <col min="9" max="9" width="15.140625" bestFit="1" customWidth="1"/>
    <col min="10" max="10" width="20.7109375" bestFit="1" customWidth="1"/>
  </cols>
  <sheetData>
    <row r="1" spans="1:4" s="114" customFormat="1">
      <c r="A1" s="155"/>
      <c r="B1" s="155"/>
      <c r="C1" s="155"/>
    </row>
    <row r="2" spans="1:4">
      <c r="A2" s="148" t="s">
        <v>1051</v>
      </c>
      <c r="B2" s="149"/>
      <c r="C2" s="148"/>
      <c r="D2" s="149"/>
    </row>
    <row r="3" spans="1:4">
      <c r="A3" s="150" t="s">
        <v>1048</v>
      </c>
      <c r="B3" s="151" t="s">
        <v>1049</v>
      </c>
      <c r="C3" s="151" t="s">
        <v>1047</v>
      </c>
      <c r="D3" s="152" t="s">
        <v>1050</v>
      </c>
    </row>
    <row r="4" spans="1:4">
      <c r="A4" s="153">
        <f>$C$26</f>
        <v>4678000</v>
      </c>
      <c r="B4" s="153">
        <f>A4/12</f>
        <v>389833.33333333331</v>
      </c>
      <c r="C4" s="153">
        <v>250</v>
      </c>
      <c r="D4" s="153">
        <f>B4/C4</f>
        <v>1559.3333333333333</v>
      </c>
    </row>
    <row r="5" spans="1:4">
      <c r="A5" s="153">
        <f>$C$26</f>
        <v>4678000</v>
      </c>
      <c r="B5" s="153">
        <f t="shared" ref="B5:B6" si="0">A5/12</f>
        <v>389833.33333333331</v>
      </c>
      <c r="C5" s="153">
        <v>300</v>
      </c>
      <c r="D5" s="153">
        <f t="shared" ref="D5:D6" si="1">B5/C5</f>
        <v>1299.4444444444443</v>
      </c>
    </row>
    <row r="6" spans="1:4">
      <c r="A6" s="153">
        <f>$C$26</f>
        <v>4678000</v>
      </c>
      <c r="B6" s="153">
        <f t="shared" si="0"/>
        <v>389833.33333333331</v>
      </c>
      <c r="C6" s="153">
        <v>350</v>
      </c>
      <c r="D6" s="153">
        <f t="shared" si="1"/>
        <v>1113.8095238095239</v>
      </c>
    </row>
    <row r="7" spans="1:4">
      <c r="A7" s="154" t="s">
        <v>1057</v>
      </c>
      <c r="B7" s="154"/>
      <c r="C7" s="154"/>
      <c r="D7" s="154"/>
    </row>
    <row r="8" spans="1:4">
      <c r="A8" s="149"/>
      <c r="B8" s="149"/>
      <c r="C8" s="149"/>
      <c r="D8" s="149"/>
    </row>
    <row r="9" spans="1:4">
      <c r="A9" s="149"/>
      <c r="B9" s="156"/>
      <c r="C9" s="149"/>
      <c r="D9" s="149"/>
    </row>
    <row r="10" spans="1:4">
      <c r="A10" s="148" t="s">
        <v>1052</v>
      </c>
      <c r="B10" s="149"/>
      <c r="C10" s="148"/>
      <c r="D10" s="149"/>
    </row>
    <row r="11" spans="1:4">
      <c r="A11" s="150" t="s">
        <v>1048</v>
      </c>
      <c r="B11" s="151" t="s">
        <v>1049</v>
      </c>
      <c r="C11" s="151" t="s">
        <v>1047</v>
      </c>
      <c r="D11" s="152" t="s">
        <v>1050</v>
      </c>
    </row>
    <row r="12" spans="1:4">
      <c r="A12" s="153">
        <f>D39</f>
        <v>3243200</v>
      </c>
      <c r="B12" s="153">
        <f>A12/12</f>
        <v>270266.66666666669</v>
      </c>
      <c r="C12" s="153">
        <v>250</v>
      </c>
      <c r="D12" s="153">
        <f>B12/C12</f>
        <v>1081.0666666666668</v>
      </c>
    </row>
    <row r="13" spans="1:4">
      <c r="A13" s="153">
        <v>3243200</v>
      </c>
      <c r="B13" s="153">
        <f t="shared" ref="B13:B14" si="2">A13/12</f>
        <v>270266.66666666669</v>
      </c>
      <c r="C13" s="153">
        <v>300</v>
      </c>
      <c r="D13" s="153">
        <f t="shared" ref="D13:D14" si="3">B13/C13</f>
        <v>900.88888888888891</v>
      </c>
    </row>
    <row r="14" spans="1:4">
      <c r="A14" s="153">
        <v>3243200</v>
      </c>
      <c r="B14" s="153">
        <f t="shared" si="2"/>
        <v>270266.66666666669</v>
      </c>
      <c r="C14" s="153">
        <v>325</v>
      </c>
      <c r="D14" s="153">
        <f t="shared" si="3"/>
        <v>831.58974358974365</v>
      </c>
    </row>
    <row r="15" spans="1:4">
      <c r="C15" s="114" t="s">
        <v>1056</v>
      </c>
      <c r="D15"/>
    </row>
    <row r="16" spans="1:4" ht="16.5" thickBot="1">
      <c r="A16" s="1" t="s">
        <v>1058</v>
      </c>
      <c r="B16" s="123"/>
      <c r="C16" s="123"/>
      <c r="D16" s="123"/>
    </row>
    <row r="17" spans="1:4" ht="16.5" thickTop="1" thickBot="1">
      <c r="A17" s="129"/>
      <c r="B17" s="130" t="s">
        <v>1043</v>
      </c>
      <c r="C17" s="131" t="s">
        <v>1044</v>
      </c>
      <c r="D17"/>
    </row>
    <row r="18" spans="1:4" ht="15.75" thickTop="1">
      <c r="A18" s="135" t="s">
        <v>1059</v>
      </c>
      <c r="B18" s="136">
        <f>C52</f>
        <v>2947066.41</v>
      </c>
      <c r="C18" s="137">
        <f>D52</f>
        <v>3840000</v>
      </c>
      <c r="D18"/>
    </row>
    <row r="19" spans="1:4">
      <c r="A19" s="127" t="s">
        <v>1012</v>
      </c>
      <c r="B19" s="138">
        <f>C50</f>
        <v>100860</v>
      </c>
      <c r="C19" s="139">
        <f>D50</f>
        <v>120000</v>
      </c>
      <c r="D19"/>
    </row>
    <row r="20" spans="1:4">
      <c r="A20" s="140" t="s">
        <v>205</v>
      </c>
      <c r="B20" s="138">
        <f>C48</f>
        <v>161082</v>
      </c>
      <c r="C20" s="139">
        <f>D48</f>
        <v>186000</v>
      </c>
      <c r="D20"/>
    </row>
    <row r="21" spans="1:4">
      <c r="A21" s="141" t="s">
        <v>1026</v>
      </c>
      <c r="B21" s="138">
        <f>C63</f>
        <v>337617</v>
      </c>
      <c r="C21" s="139">
        <f>D63</f>
        <v>352000</v>
      </c>
      <c r="D21"/>
    </row>
    <row r="22" spans="1:4">
      <c r="A22" s="127" t="s">
        <v>1032</v>
      </c>
      <c r="B22" s="126">
        <v>57560</v>
      </c>
      <c r="C22" s="128">
        <v>60000</v>
      </c>
      <c r="D22"/>
    </row>
    <row r="23" spans="1:4">
      <c r="A23" s="127" t="s">
        <v>1035</v>
      </c>
      <c r="B23" s="126">
        <v>35194</v>
      </c>
      <c r="C23" s="128">
        <v>36000</v>
      </c>
      <c r="D23"/>
    </row>
    <row r="24" spans="1:4">
      <c r="A24" s="127" t="s">
        <v>1037</v>
      </c>
      <c r="B24" s="126">
        <v>12000</v>
      </c>
      <c r="C24" s="128">
        <v>12000</v>
      </c>
      <c r="D24"/>
    </row>
    <row r="25" spans="1:4" ht="15.75" thickBot="1">
      <c r="A25" s="132" t="s">
        <v>1040</v>
      </c>
      <c r="B25" s="133">
        <v>61460</v>
      </c>
      <c r="C25" s="134">
        <v>72000</v>
      </c>
      <c r="D25"/>
    </row>
    <row r="26" spans="1:4" ht="16.5" thickTop="1" thickBot="1">
      <c r="A26" s="142" t="s">
        <v>1046</v>
      </c>
      <c r="B26" s="143">
        <f>SUM(B18:B25)</f>
        <v>3712839.41</v>
      </c>
      <c r="C26" s="144">
        <f>SUM(C18:C25)</f>
        <v>4678000</v>
      </c>
      <c r="D26"/>
    </row>
    <row r="27" spans="1:4" ht="15.75" thickTop="1"/>
    <row r="29" spans="1:4" ht="15.75">
      <c r="A29" s="123" t="s">
        <v>993</v>
      </c>
      <c r="B29" s="124"/>
      <c r="C29" s="124"/>
      <c r="D29" s="124"/>
    </row>
    <row r="30" spans="1:4">
      <c r="A30" s="125" t="s">
        <v>994</v>
      </c>
      <c r="B30" s="125"/>
      <c r="C30" s="125" t="s">
        <v>1043</v>
      </c>
      <c r="D30" s="125" t="s">
        <v>1044</v>
      </c>
    </row>
    <row r="31" spans="1:4">
      <c r="A31" s="115" t="s">
        <v>995</v>
      </c>
      <c r="B31" s="118" t="s">
        <v>996</v>
      </c>
      <c r="C31" s="118" t="s">
        <v>1045</v>
      </c>
      <c r="D31" s="118" t="s">
        <v>1045</v>
      </c>
    </row>
    <row r="32" spans="1:4">
      <c r="A32" s="116" t="s">
        <v>997</v>
      </c>
      <c r="B32" s="119" t="s">
        <v>998</v>
      </c>
      <c r="C32" s="119">
        <v>83950</v>
      </c>
      <c r="D32" s="119">
        <f>46000+46000+36000</f>
        <v>128000</v>
      </c>
    </row>
    <row r="33" spans="1:5">
      <c r="A33" s="116" t="s">
        <v>999</v>
      </c>
      <c r="B33" s="119" t="s">
        <v>998</v>
      </c>
      <c r="C33" s="119">
        <v>543164</v>
      </c>
      <c r="D33" s="119">
        <v>600000</v>
      </c>
    </row>
    <row r="34" spans="1:5">
      <c r="A34" s="116" t="s">
        <v>1000</v>
      </c>
      <c r="B34" s="119" t="s">
        <v>998</v>
      </c>
      <c r="C34" s="119">
        <v>96854</v>
      </c>
      <c r="D34" s="119">
        <v>120000</v>
      </c>
    </row>
    <row r="35" spans="1:5">
      <c r="A35" s="116" t="s">
        <v>1001</v>
      </c>
      <c r="B35" s="119" t="s">
        <v>998</v>
      </c>
      <c r="C35" s="119">
        <v>150058</v>
      </c>
      <c r="D35" s="119">
        <f>3600*12</f>
        <v>43200</v>
      </c>
    </row>
    <row r="36" spans="1:5">
      <c r="A36" s="145" t="s">
        <v>1054</v>
      </c>
      <c r="B36" s="146" t="s">
        <v>998</v>
      </c>
      <c r="C36" s="147">
        <f>21000*3*12</f>
        <v>756000</v>
      </c>
      <c r="D36" s="147">
        <f>21000*3*12</f>
        <v>756000</v>
      </c>
    </row>
    <row r="37" spans="1:5">
      <c r="A37" s="116" t="s">
        <v>1053</v>
      </c>
      <c r="B37" s="119" t="s">
        <v>998</v>
      </c>
      <c r="C37" s="119">
        <f>985600+103000+92000</f>
        <v>1180600</v>
      </c>
      <c r="D37" s="119">
        <f>103000*12</f>
        <v>1236000</v>
      </c>
    </row>
    <row r="38" spans="1:5">
      <c r="A38" s="116" t="s">
        <v>1055</v>
      </c>
      <c r="B38" s="119" t="s">
        <v>998</v>
      </c>
      <c r="C38" s="119">
        <f>21000*12</f>
        <v>252000</v>
      </c>
      <c r="D38" s="119">
        <f>30000*12</f>
        <v>360000</v>
      </c>
      <c r="E38" s="114"/>
    </row>
    <row r="39" spans="1:5">
      <c r="A39" s="116"/>
      <c r="B39" s="120" t="s">
        <v>1002</v>
      </c>
      <c r="C39" s="120">
        <f>SUM(C32:C38)</f>
        <v>3062626</v>
      </c>
      <c r="D39" s="120">
        <f>SUM(D32:D38)</f>
        <v>3243200</v>
      </c>
    </row>
    <row r="40" spans="1:5">
      <c r="A40" s="116" t="s">
        <v>1003</v>
      </c>
      <c r="B40" s="119" t="s">
        <v>1004</v>
      </c>
      <c r="C40" s="119">
        <v>17289</v>
      </c>
      <c r="D40" s="119">
        <v>24000</v>
      </c>
    </row>
    <row r="41" spans="1:5">
      <c r="A41" s="116" t="s">
        <v>1005</v>
      </c>
      <c r="B41" s="119" t="s">
        <v>1004</v>
      </c>
      <c r="C41" s="119">
        <v>5630</v>
      </c>
      <c r="D41" s="119">
        <v>9000</v>
      </c>
    </row>
    <row r="42" spans="1:5">
      <c r="A42" s="116" t="s">
        <v>1006</v>
      </c>
      <c r="B42" s="119" t="s">
        <v>1004</v>
      </c>
      <c r="C42" s="119">
        <v>3000</v>
      </c>
      <c r="D42" s="119">
        <v>6000</v>
      </c>
    </row>
    <row r="43" spans="1:5">
      <c r="A43" s="116" t="s">
        <v>1007</v>
      </c>
      <c r="B43" s="119" t="s">
        <v>1004</v>
      </c>
      <c r="C43" s="119">
        <v>1805</v>
      </c>
      <c r="D43" s="119">
        <v>3000</v>
      </c>
    </row>
    <row r="44" spans="1:5">
      <c r="A44" s="116" t="s">
        <v>1008</v>
      </c>
      <c r="B44" s="119" t="s">
        <v>1004</v>
      </c>
      <c r="C44" s="119">
        <v>3320</v>
      </c>
      <c r="D44" s="119">
        <v>6000</v>
      </c>
    </row>
    <row r="45" spans="1:5">
      <c r="A45" s="116" t="s">
        <v>1009</v>
      </c>
      <c r="B45" s="119" t="s">
        <v>1004</v>
      </c>
      <c r="C45" s="119">
        <v>60320</v>
      </c>
      <c r="D45" s="119">
        <v>60000</v>
      </c>
    </row>
    <row r="46" spans="1:5">
      <c r="A46" s="116" t="s">
        <v>1025</v>
      </c>
      <c r="B46" s="119" t="s">
        <v>1004</v>
      </c>
      <c r="C46" s="119">
        <v>26130</v>
      </c>
      <c r="D46" s="119">
        <v>30000</v>
      </c>
    </row>
    <row r="47" spans="1:5">
      <c r="A47" s="116" t="s">
        <v>1010</v>
      </c>
      <c r="B47" s="119" t="s">
        <v>1004</v>
      </c>
      <c r="C47" s="119">
        <f>43212+376</f>
        <v>43588</v>
      </c>
      <c r="D47" s="119">
        <v>48000</v>
      </c>
    </row>
    <row r="48" spans="1:5">
      <c r="A48" s="116"/>
      <c r="B48" s="120" t="s">
        <v>1011</v>
      </c>
      <c r="C48" s="120">
        <f>SUM(C40:C47)</f>
        <v>161082</v>
      </c>
      <c r="D48" s="120">
        <f>SUM(D40:D47)</f>
        <v>186000</v>
      </c>
    </row>
    <row r="49" spans="1:4">
      <c r="A49" s="116" t="s">
        <v>1013</v>
      </c>
      <c r="B49" s="119" t="s">
        <v>1012</v>
      </c>
      <c r="C49" s="119">
        <f>100660+200</f>
        <v>100860</v>
      </c>
      <c r="D49" s="119">
        <v>120000</v>
      </c>
    </row>
    <row r="50" spans="1:4">
      <c r="A50" s="116"/>
      <c r="B50" s="120" t="s">
        <v>1014</v>
      </c>
      <c r="C50" s="120">
        <v>100860</v>
      </c>
      <c r="D50" s="120">
        <f>SUM(D49)</f>
        <v>120000</v>
      </c>
    </row>
    <row r="51" spans="1:4">
      <c r="A51" s="117" t="s">
        <v>1016</v>
      </c>
      <c r="B51" s="119" t="s">
        <v>1015</v>
      </c>
      <c r="C51" s="119">
        <f>3198092+974.41-252000</f>
        <v>2947066.41</v>
      </c>
      <c r="D51" s="119">
        <f>350000*12-360000</f>
        <v>3840000</v>
      </c>
    </row>
    <row r="52" spans="1:4">
      <c r="A52" s="117"/>
      <c r="B52" s="120" t="s">
        <v>1017</v>
      </c>
      <c r="C52" s="120">
        <f>C51</f>
        <v>2947066.41</v>
      </c>
      <c r="D52" s="120">
        <f>SUM(D51)</f>
        <v>3840000</v>
      </c>
    </row>
    <row r="53" spans="1:4">
      <c r="A53" s="116" t="s">
        <v>1018</v>
      </c>
      <c r="B53" s="119" t="s">
        <v>1019</v>
      </c>
      <c r="C53" s="119">
        <v>50087</v>
      </c>
      <c r="D53" s="119">
        <v>60000</v>
      </c>
    </row>
    <row r="54" spans="1:4">
      <c r="A54" s="116" t="s">
        <v>1020</v>
      </c>
      <c r="B54" s="119" t="s">
        <v>1019</v>
      </c>
      <c r="C54" s="119">
        <v>971</v>
      </c>
      <c r="D54" s="119">
        <v>10000</v>
      </c>
    </row>
    <row r="55" spans="1:4">
      <c r="A55" s="116" t="s">
        <v>1021</v>
      </c>
      <c r="B55" s="119" t="s">
        <v>1019</v>
      </c>
      <c r="C55" s="119">
        <v>42844</v>
      </c>
      <c r="D55" s="119">
        <v>50000</v>
      </c>
    </row>
    <row r="56" spans="1:4">
      <c r="A56" s="116" t="s">
        <v>1022</v>
      </c>
      <c r="B56" s="119" t="s">
        <v>1019</v>
      </c>
      <c r="C56" s="119">
        <v>94369</v>
      </c>
      <c r="D56" s="119">
        <v>100000</v>
      </c>
    </row>
    <row r="57" spans="1:4">
      <c r="A57" s="116" t="s">
        <v>1023</v>
      </c>
      <c r="B57" s="119" t="s">
        <v>1019</v>
      </c>
      <c r="C57" s="119">
        <v>13468</v>
      </c>
      <c r="D57" s="119">
        <v>15000</v>
      </c>
    </row>
    <row r="58" spans="1:4">
      <c r="A58" s="116" t="s">
        <v>1024</v>
      </c>
      <c r="B58" s="119" t="s">
        <v>1019</v>
      </c>
      <c r="C58" s="119">
        <v>12566</v>
      </c>
      <c r="D58" s="119">
        <v>15000</v>
      </c>
    </row>
    <row r="59" spans="1:4">
      <c r="A59" s="116" t="s">
        <v>1026</v>
      </c>
      <c r="B59" s="119" t="s">
        <v>1019</v>
      </c>
      <c r="C59" s="119">
        <v>34767</v>
      </c>
      <c r="D59" s="119">
        <v>36000</v>
      </c>
    </row>
    <row r="60" spans="1:4">
      <c r="A60" s="116" t="s">
        <v>1027</v>
      </c>
      <c r="B60" s="119" t="s">
        <v>1019</v>
      </c>
      <c r="C60" s="119">
        <f>48350+8218</f>
        <v>56568</v>
      </c>
      <c r="D60" s="119">
        <v>60000</v>
      </c>
    </row>
    <row r="61" spans="1:4">
      <c r="A61" s="116" t="s">
        <v>1028</v>
      </c>
      <c r="B61" s="119" t="s">
        <v>1019</v>
      </c>
      <c r="C61" s="119">
        <v>1097</v>
      </c>
      <c r="D61" s="119">
        <v>1200</v>
      </c>
    </row>
    <row r="62" spans="1:4">
      <c r="A62" s="116" t="s">
        <v>1029</v>
      </c>
      <c r="B62" s="119" t="s">
        <v>1019</v>
      </c>
      <c r="C62" s="119">
        <v>4750</v>
      </c>
      <c r="D62" s="119">
        <v>4800</v>
      </c>
    </row>
    <row r="63" spans="1:4">
      <c r="A63" s="116"/>
      <c r="B63" s="120" t="s">
        <v>1030</v>
      </c>
      <c r="C63" s="120">
        <v>337617</v>
      </c>
      <c r="D63" s="120">
        <f>SUM(D53:D62)</f>
        <v>352000</v>
      </c>
    </row>
    <row r="64" spans="1:4">
      <c r="A64" s="116" t="s">
        <v>1031</v>
      </c>
      <c r="B64" s="119" t="s">
        <v>1032</v>
      </c>
      <c r="C64" s="119">
        <v>57560</v>
      </c>
      <c r="D64" s="119">
        <v>60000</v>
      </c>
    </row>
    <row r="65" spans="1:4">
      <c r="A65" s="116"/>
      <c r="B65" s="120" t="s">
        <v>1033</v>
      </c>
      <c r="C65" s="120">
        <v>57560</v>
      </c>
      <c r="D65" s="120">
        <f>SUM(D64)</f>
        <v>60000</v>
      </c>
    </row>
    <row r="66" spans="1:4">
      <c r="A66" s="116" t="s">
        <v>1034</v>
      </c>
      <c r="B66" s="119" t="s">
        <v>1035</v>
      </c>
      <c r="C66" s="119">
        <v>35194</v>
      </c>
      <c r="D66" s="119">
        <v>36000</v>
      </c>
    </row>
    <row r="67" spans="1:4">
      <c r="A67" s="116"/>
      <c r="B67" s="120" t="s">
        <v>1036</v>
      </c>
      <c r="C67" s="120">
        <v>35194</v>
      </c>
      <c r="D67" s="120">
        <f>SUM(D66)</f>
        <v>36000</v>
      </c>
    </row>
    <row r="68" spans="1:4">
      <c r="A68" s="116" t="s">
        <v>1037</v>
      </c>
      <c r="B68" s="119" t="s">
        <v>1037</v>
      </c>
      <c r="C68" s="119">
        <v>12000</v>
      </c>
      <c r="D68" s="119">
        <v>12000</v>
      </c>
    </row>
    <row r="69" spans="1:4">
      <c r="A69" s="116"/>
      <c r="B69" s="120" t="s">
        <v>1038</v>
      </c>
      <c r="C69" s="120">
        <v>12000</v>
      </c>
      <c r="D69" s="120">
        <f>SUM(D68)</f>
        <v>12000</v>
      </c>
    </row>
    <row r="70" spans="1:4">
      <c r="A70" s="116" t="s">
        <v>1039</v>
      </c>
      <c r="B70" s="119" t="s">
        <v>1040</v>
      </c>
      <c r="C70" s="119">
        <v>61460</v>
      </c>
      <c r="D70" s="119">
        <v>72000</v>
      </c>
    </row>
    <row r="71" spans="1:4">
      <c r="A71" s="121"/>
      <c r="B71" s="122" t="s">
        <v>1041</v>
      </c>
      <c r="C71" s="122">
        <v>61460</v>
      </c>
      <c r="D71" s="120">
        <f>SUM(D70)</f>
        <v>72000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nur,lkg and ukg</vt:lpstr>
      <vt:lpstr>MASTER FILES (3)</vt:lpstr>
      <vt:lpstr>MASTER FILES (2)</vt:lpstr>
      <vt:lpstr>MASTER FILES</vt:lpstr>
      <vt:lpstr>OUTSTANDING</vt:lpstr>
      <vt:lpstr>left out students</vt:lpstr>
      <vt:lpstr>Sheet2</vt:lpstr>
      <vt:lpstr>Sheet1</vt:lpstr>
      <vt:lpstr>Sheet3</vt:lpstr>
      <vt:lpstr>New proposed </vt:lpstr>
      <vt:lpstr>Existing</vt:lpstr>
      <vt:lpstr>last year 2020-2021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2015-06-05T18:17:20Z</dcterms:created>
  <dcterms:modified xsi:type="dcterms:W3CDTF">2021-01-04T09:52:57Z</dcterms:modified>
</cp:coreProperties>
</file>